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 CTFC\"/>
    </mc:Choice>
  </mc:AlternateContent>
  <bookViews>
    <workbookView xWindow="0" yWindow="0" windowWidth="10260" windowHeight="843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K69" i="1" l="1"/>
  <c r="K58" i="1"/>
  <c r="K38" i="1"/>
  <c r="E37" i="1" l="1"/>
  <c r="M37" i="1" s="1"/>
  <c r="N37" i="1" s="1"/>
  <c r="E36" i="1"/>
  <c r="G49" i="1"/>
  <c r="L82" i="1"/>
  <c r="M82" i="1" s="1"/>
  <c r="N82" i="1" s="1"/>
  <c r="L72" i="1"/>
  <c r="M72" i="1" s="1"/>
  <c r="N72" i="1" s="1"/>
  <c r="L73" i="1"/>
  <c r="M73" i="1" s="1"/>
  <c r="N73" i="1" s="1"/>
  <c r="L74" i="1"/>
  <c r="M74" i="1" s="1"/>
  <c r="N74" i="1" s="1"/>
  <c r="L71" i="1"/>
  <c r="L63" i="1"/>
  <c r="M63" i="1" s="1"/>
  <c r="N63" i="1" s="1"/>
  <c r="L64" i="1"/>
  <c r="M64" i="1" s="1"/>
  <c r="L66" i="1"/>
  <c r="M66" i="1" s="1"/>
  <c r="N66" i="1" s="1"/>
  <c r="L67" i="1"/>
  <c r="M67" i="1" s="1"/>
  <c r="N67" i="1" s="1"/>
  <c r="K44" i="1"/>
  <c r="K75" i="1"/>
  <c r="K52" i="1"/>
  <c r="J75" i="1"/>
  <c r="J68" i="1"/>
  <c r="L68" i="1" s="1"/>
  <c r="M68" i="1" s="1"/>
  <c r="N68" i="1" s="1"/>
  <c r="J65" i="1"/>
  <c r="L65" i="1" s="1"/>
  <c r="M65" i="1" s="1"/>
  <c r="N65" i="1" s="1"/>
  <c r="J62" i="1"/>
  <c r="L62" i="1" s="1"/>
  <c r="M62" i="1" s="1"/>
  <c r="N62" i="1" s="1"/>
  <c r="J61" i="1"/>
  <c r="L61" i="1" s="1"/>
  <c r="M61" i="1" s="1"/>
  <c r="N61" i="1" s="1"/>
  <c r="J60" i="1"/>
  <c r="L60" i="1" s="1"/>
  <c r="J57" i="1"/>
  <c r="L57" i="1" s="1"/>
  <c r="M57" i="1" s="1"/>
  <c r="N57" i="1" s="1"/>
  <c r="J56" i="1"/>
  <c r="L56" i="1" s="1"/>
  <c r="M56" i="1" s="1"/>
  <c r="N56" i="1" s="1"/>
  <c r="J55" i="1"/>
  <c r="L55" i="1" s="1"/>
  <c r="J54" i="1"/>
  <c r="J51" i="1"/>
  <c r="L51" i="1" s="1"/>
  <c r="M51" i="1" s="1"/>
  <c r="N51" i="1" s="1"/>
  <c r="J50" i="1"/>
  <c r="L50" i="1" s="1"/>
  <c r="M50" i="1" s="1"/>
  <c r="N50" i="1" s="1"/>
  <c r="J49" i="1"/>
  <c r="L49" i="1" s="1"/>
  <c r="J48" i="1"/>
  <c r="L48" i="1" s="1"/>
  <c r="M48" i="1" s="1"/>
  <c r="N48" i="1" s="1"/>
  <c r="J46" i="1"/>
  <c r="L46" i="1" s="1"/>
  <c r="J47" i="1"/>
  <c r="L47" i="1" s="1"/>
  <c r="M47" i="1" s="1"/>
  <c r="N47" i="1" s="1"/>
  <c r="J43" i="1"/>
  <c r="L43" i="1" s="1"/>
  <c r="M43" i="1" s="1"/>
  <c r="J42" i="1"/>
  <c r="J44" i="1" s="1"/>
  <c r="J30" i="1"/>
  <c r="L30" i="1" s="1"/>
  <c r="J36" i="1"/>
  <c r="L36" i="1" s="1"/>
  <c r="M36" i="1" s="1"/>
  <c r="N36" i="1" s="1"/>
  <c r="J28" i="1"/>
  <c r="L28" i="1" s="1"/>
  <c r="M28" i="1" s="1"/>
  <c r="N28" i="1" s="1"/>
  <c r="J29" i="1"/>
  <c r="L29" i="1" s="1"/>
  <c r="M29" i="1" s="1"/>
  <c r="N29" i="1" s="1"/>
  <c r="J31" i="1"/>
  <c r="L31" i="1" s="1"/>
  <c r="M31" i="1" s="1"/>
  <c r="N31" i="1" s="1"/>
  <c r="J32" i="1"/>
  <c r="L32" i="1" s="1"/>
  <c r="M32" i="1" s="1"/>
  <c r="N32" i="1" s="1"/>
  <c r="J33" i="1"/>
  <c r="L33" i="1" s="1"/>
  <c r="M33" i="1" s="1"/>
  <c r="N33" i="1" s="1"/>
  <c r="J27" i="1"/>
  <c r="L27" i="1" s="1"/>
  <c r="J14" i="1"/>
  <c r="L14" i="1" s="1"/>
  <c r="J15" i="1"/>
  <c r="L15" i="1" s="1"/>
  <c r="J16" i="1"/>
  <c r="L16" i="1" s="1"/>
  <c r="J17" i="1"/>
  <c r="L17" i="1" s="1"/>
  <c r="J18" i="1"/>
  <c r="L18" i="1" s="1"/>
  <c r="J19" i="1"/>
  <c r="L19" i="1" s="1"/>
  <c r="J13" i="1"/>
  <c r="L13" i="1" s="1"/>
  <c r="E38" i="1"/>
  <c r="M30" i="1"/>
  <c r="N30" i="1" s="1"/>
  <c r="E14" i="1"/>
  <c r="E15" i="1"/>
  <c r="E16" i="1"/>
  <c r="M16" i="1" s="1"/>
  <c r="N16" i="1" s="1"/>
  <c r="E17" i="1"/>
  <c r="E18" i="1"/>
  <c r="M18" i="1" s="1"/>
  <c r="N18" i="1" s="1"/>
  <c r="E19" i="1"/>
  <c r="E22" i="1"/>
  <c r="M22" i="1" s="1"/>
  <c r="N22" i="1" s="1"/>
  <c r="E23" i="1"/>
  <c r="M23" i="1" s="1"/>
  <c r="N23" i="1" s="1"/>
  <c r="E13" i="1"/>
  <c r="J58" i="1" l="1"/>
  <c r="M15" i="1"/>
  <c r="N15" i="1" s="1"/>
  <c r="M17" i="1"/>
  <c r="N17" i="1" s="1"/>
  <c r="L38" i="1"/>
  <c r="M13" i="1"/>
  <c r="N13" i="1" s="1"/>
  <c r="M14" i="1"/>
  <c r="N14" i="1" s="1"/>
  <c r="L52" i="1"/>
  <c r="M71" i="1"/>
  <c r="L75" i="1"/>
  <c r="M19" i="1"/>
  <c r="N19" i="1" s="1"/>
  <c r="L54" i="1"/>
  <c r="L69" i="1"/>
  <c r="M49" i="1"/>
  <c r="N49" i="1" s="1"/>
  <c r="M46" i="1"/>
  <c r="M27" i="1"/>
  <c r="N27" i="1" s="1"/>
  <c r="M60" i="1"/>
  <c r="L42" i="1"/>
  <c r="J52" i="1"/>
  <c r="J69" i="1"/>
  <c r="K76" i="1"/>
  <c r="K78" i="1" s="1"/>
  <c r="K80" i="1" s="1"/>
  <c r="K83" i="1" s="1"/>
  <c r="J38" i="1"/>
  <c r="J76" i="1" l="1"/>
  <c r="M52" i="1"/>
  <c r="N52" i="1" s="1"/>
  <c r="N46" i="1"/>
  <c r="M54" i="1"/>
  <c r="L58" i="1"/>
  <c r="M69" i="1"/>
  <c r="N69" i="1" s="1"/>
  <c r="N60" i="1"/>
  <c r="M75" i="1"/>
  <c r="N75" i="1" s="1"/>
  <c r="N71" i="1"/>
  <c r="M38" i="1"/>
  <c r="N38" i="1" s="1"/>
  <c r="J77" i="1"/>
  <c r="L44" i="1"/>
  <c r="M42" i="1"/>
  <c r="J78" i="1" l="1"/>
  <c r="J80" i="1" s="1"/>
  <c r="J83" i="1" s="1"/>
  <c r="L76" i="1"/>
  <c r="L77" i="1" s="1"/>
  <c r="L78" i="1" s="1"/>
  <c r="L80" i="1" s="1"/>
  <c r="L83" i="1" s="1"/>
  <c r="M58" i="1"/>
  <c r="N58" i="1" s="1"/>
  <c r="N54" i="1"/>
  <c r="M44" i="1"/>
  <c r="N42" i="1"/>
  <c r="N44" i="1" l="1"/>
  <c r="M76" i="1"/>
  <c r="N76" i="1" s="1"/>
  <c r="M77" i="1" l="1"/>
  <c r="M78" i="1" s="1"/>
  <c r="M80" i="1" l="1"/>
  <c r="N78" i="1"/>
  <c r="M83" i="1" l="1"/>
  <c r="N83" i="1" s="1"/>
  <c r="N80" i="1"/>
</calcChain>
</file>

<file path=xl/sharedStrings.xml><?xml version="1.0" encoding="utf-8"?>
<sst xmlns="http://schemas.openxmlformats.org/spreadsheetml/2006/main" count="170" uniqueCount="129">
  <si>
    <t>Reboisement 1400 (ACFCAM)</t>
  </si>
  <si>
    <t>Contrat n°2018 / 400-359</t>
  </si>
  <si>
    <t>Période d'exécution du contrat (01/01/2020-30/06/2020)</t>
  </si>
  <si>
    <t>Budget prévu au contrat/avenant</t>
  </si>
  <si>
    <t>Réallocations</t>
  </si>
  <si>
    <t>Dépenses effectivement encourues</t>
  </si>
  <si>
    <t>Variation par rapport au budget initial/à la réallocation</t>
  </si>
  <si>
    <t>Unité</t>
  </si>
  <si>
    <t>Nbre d'unités</t>
  </si>
  <si>
    <t xml:space="preserve">Coût unitaire (en EUR) </t>
  </si>
  <si>
    <t>Coût total</t>
  </si>
  <si>
    <t>(en EUR)</t>
  </si>
  <si>
    <t>Réallocation autorisée (article 9.4 des conditions générales)</t>
  </si>
  <si>
    <t>Budget après reallocation 1ère année</t>
  </si>
  <si>
    <t>Coût unitaire (en EUR)</t>
  </si>
  <si>
    <t>Coût total    (en EUR)</t>
  </si>
  <si>
    <t>Montant total des coûts exposés (depuis le début de l'exécution du contrat jusqu'au présent rapport inclus) (en EUR)</t>
  </si>
  <si>
    <t>Différence entre le montant total des coûts exposés jusqu'à la date du présent rapport et le budget prévu au contrat/à l'avenant</t>
  </si>
  <si>
    <t>Variation par rapport au budget prévu au contrat/à l'avenant</t>
  </si>
  <si>
    <t>(a)</t>
  </si>
  <si>
    <t>(b)</t>
  </si>
  <si>
    <t>(c)=a*b</t>
  </si>
  <si>
    <t>(r)</t>
  </si>
  <si>
    <t>(d)</t>
  </si>
  <si>
    <t>(f)=c+d</t>
  </si>
  <si>
    <t>(g)= c (ou r) - f</t>
  </si>
  <si>
    <t>(h)= g/c (ou r)</t>
  </si>
  <si>
    <t>1. Ressources humaines</t>
  </si>
  <si>
    <t>1.1 Salaires (montants bruts incluants les charges de securité sociale et autres couts liés, personnel local)</t>
  </si>
  <si>
    <t xml:space="preserve">   1.1.1 Technique</t>
  </si>
  <si>
    <t>Par mois</t>
  </si>
  <si>
    <t>Cordonateur CTFC (temps plein)</t>
  </si>
  <si>
    <t>Mois</t>
  </si>
  <si>
    <t>Ingenieur Senior projet Zone Savane (temps plein)</t>
  </si>
  <si>
    <t>Ingenieur Junior projet Zone Transition (temps plein)</t>
  </si>
  <si>
    <t>Responsable administratif et financier</t>
  </si>
  <si>
    <t>Responsable suivi Evaluation (Temps plein)</t>
  </si>
  <si>
    <t>Caissier du Projet</t>
  </si>
  <si>
    <t xml:space="preserve">2 chauffeurs </t>
  </si>
  <si>
    <t xml:space="preserve">   1.1.2 Personnel administratif/d'appui</t>
  </si>
  <si>
    <t>1.2 Salaires (montants bruts, personnel expatrié/international)</t>
  </si>
  <si>
    <t>assistant technique</t>
  </si>
  <si>
    <t>mois</t>
  </si>
  <si>
    <t>Volontaire international</t>
  </si>
  <si>
    <t>1.3 Per diems pour missions/voyages</t>
  </si>
  <si>
    <t xml:space="preserve">   1.3.1 À l'étranger (personnel affecté à l'action)</t>
  </si>
  <si>
    <t>Per diem</t>
  </si>
  <si>
    <t xml:space="preserve">   1.3.2 Sur place (personnel affecté à l'action)</t>
  </si>
  <si>
    <t>Cordonnateur  CTFC</t>
  </si>
  <si>
    <t>Per diem/JR</t>
  </si>
  <si>
    <t>AT MINFOF</t>
  </si>
  <si>
    <t>Chauffeur 1</t>
  </si>
  <si>
    <t>Chauffeur 2</t>
  </si>
  <si>
    <t>Responsable suivi</t>
  </si>
  <si>
    <t>Responsable antenne Zone transition</t>
  </si>
  <si>
    <t>Responsable antenne Savane sèche</t>
  </si>
  <si>
    <t xml:space="preserve">   1.3.3 Participants aux séminaires/conférences</t>
  </si>
  <si>
    <t>Seminaires de lancement Yaounde et Maroua</t>
  </si>
  <si>
    <t>Nb Participants</t>
  </si>
  <si>
    <t xml:space="preserve">Seminaire de capitalisation </t>
  </si>
  <si>
    <t>Sous-total Ressources humaines</t>
  </si>
  <si>
    <t>2.Voyages</t>
  </si>
  <si>
    <t>2.1. Voyages internationaux</t>
  </si>
  <si>
    <t>Par vol</t>
  </si>
  <si>
    <t>2.2. Trajets locaux</t>
  </si>
  <si>
    <t>Vol A/R (189*30=5670)</t>
  </si>
  <si>
    <t>Nbre de vol</t>
  </si>
  <si>
    <t>Train; car(105,9*23=2436)</t>
  </si>
  <si>
    <t>Nombre</t>
  </si>
  <si>
    <t>Sous-total Voyages</t>
  </si>
  <si>
    <t>3. Équipement et fournitures</t>
  </si>
  <si>
    <t>3.1 Achat ou location de véhicules</t>
  </si>
  <si>
    <t>Par véhicule</t>
  </si>
  <si>
    <t>3.2 Location véhicule</t>
  </si>
  <si>
    <t>année</t>
  </si>
  <si>
    <t>3.3 Mobilier, matériel informatique, Autre équipements (voir Doc projet)</t>
  </si>
  <si>
    <t>3.4 Pièces détachées/matériel pour machines, outils</t>
  </si>
  <si>
    <t>Nbre vehicile</t>
  </si>
  <si>
    <t>3.5 Autres (carburant)</t>
  </si>
  <si>
    <t>3.6 Maintenance informatique</t>
  </si>
  <si>
    <t>Sous-total Équipement et fournitures</t>
  </si>
  <si>
    <t>4. Bureau local</t>
  </si>
  <si>
    <t>4.1 Coût du/des véhicules</t>
  </si>
  <si>
    <t>4.2 Location de bureaux</t>
  </si>
  <si>
    <t>4.3 Consommables  - Fournitures de bureau</t>
  </si>
  <si>
    <t>4.4 Autres services (tél./fax, électricité/eau, internet)</t>
  </si>
  <si>
    <t>Sous-total Bureau local</t>
  </si>
  <si>
    <t>5. Autres coûts, services</t>
  </si>
  <si>
    <t>5.1 Publications</t>
  </si>
  <si>
    <t>5.2 Études, recherche</t>
  </si>
  <si>
    <t>5.3 Coûts d'audit</t>
  </si>
  <si>
    <t>Nbre Audit</t>
  </si>
  <si>
    <t>5.4 Coûts d'évaluation</t>
  </si>
  <si>
    <t>Nbre</t>
  </si>
  <si>
    <t>5.5 Traduction, interprètes</t>
  </si>
  <si>
    <t>5.6 Services financiers (coûts de garantie bancaire, etc)</t>
  </si>
  <si>
    <t>5.7 Caution sur Première avance ( caution  1er versement de pro assur Assurance)</t>
  </si>
  <si>
    <r>
      <t xml:space="preserve">5.8 Coûts des conférences/séminaires </t>
    </r>
    <r>
      <rPr>
        <vertAlign val="superscript"/>
        <sz val="8"/>
        <color theme="1"/>
        <rFont val="Arial"/>
        <family val="2"/>
      </rPr>
      <t>9 ( Atelier des parties prenantes pour le suivi à mi-parcours du Projet)</t>
    </r>
  </si>
  <si>
    <t>Mi-parcours</t>
  </si>
  <si>
    <r>
      <t>5.9 Actions de visibilité</t>
    </r>
    <r>
      <rPr>
        <vertAlign val="superscript"/>
        <sz val="8"/>
        <color rgb="FF000000"/>
        <rFont val="Arial"/>
        <family val="2"/>
      </rPr>
      <t>10</t>
    </r>
  </si>
  <si>
    <t>AN</t>
  </si>
  <si>
    <t>Sous-total Autres coûts, services</t>
  </si>
  <si>
    <t>6. Autres</t>
  </si>
  <si>
    <t>6.1.1 Renforcement des capacités institutionnelles et communautaires (Composante1)</t>
  </si>
  <si>
    <t>6.1.2 Plantation, Entretien, Securistion et services  connexes pour 1000HA; en Zone de Savane séche  (Composante2)</t>
  </si>
  <si>
    <t xml:space="preserve">6.1.3 Plantation, Entretien ,securisation et services connexes pour 400HA. Zone de transition (Composante3) </t>
  </si>
  <si>
    <t>6.1.4 Appui a l approvionnement du marché domestique en bois legal (Composante4)</t>
  </si>
  <si>
    <t>Sous-total Autres</t>
  </si>
  <si>
    <t xml:space="preserve">7.  Sous-total des coûts directs de l'action (1 à 6) </t>
  </si>
  <si>
    <t>8. Coûts indirects (maximum 7 % de 7, sous-total des coûts directs éligibles de l'action)</t>
  </si>
  <si>
    <t xml:space="preserve">9. Total des coûts directs éligibles de l'action, à l'exclusion des imprévus (7+ 8) </t>
  </si>
  <si>
    <t>10 Provision pour imprévus (maximum 5 % de la ligne 7 Sous-total des coûts directs éligibles de l’action)</t>
  </si>
  <si>
    <t xml:space="preserve">11. Total des coûts éligibles (9+10) </t>
  </si>
  <si>
    <t>12. -  Taxes</t>
  </si>
  <si>
    <t xml:space="preserve">       - Contributions en nature</t>
  </si>
  <si>
    <t>13. Total des coûts acceptés de l'action (11+12)</t>
  </si>
  <si>
    <t xml:space="preserve"> </t>
  </si>
  <si>
    <t>Dépenses</t>
  </si>
  <si>
    <t>Montant total des coûts exposés (avant présent rapport) 2019</t>
  </si>
  <si>
    <t>LEGENDE</t>
  </si>
  <si>
    <t>MONTANT TOTAL COUTS  EXPOSES EN 2019</t>
  </si>
  <si>
    <t>MONTANT TOTAL COUTS EXPEOSES AU 1ER SEMESTRE 2020</t>
  </si>
  <si>
    <t>MONTANT TOTAL COUTS EXPOSES JUSQU'AU PRESENT RAPPORT</t>
  </si>
  <si>
    <t>SOLDE BUDGET DE L'ACTION APRES COUTS EXPOSES</t>
  </si>
  <si>
    <t>TAUX DE VARIATION AU SOLDE DU BUDGET TOTAL DE L'ACTION</t>
  </si>
  <si>
    <t xml:space="preserve">Rapport financier intermédiaire:                                                 période (01/01/2020-30/06/2020)                                 </t>
  </si>
  <si>
    <t>s</t>
  </si>
  <si>
    <t>MONTANT TOTAL COUTS DE L'ACTION</t>
  </si>
  <si>
    <t>REALLOCATION AUX COUTS DE L'ACTION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</si>
</sst>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_-* #,##0\ _F_C_F_A_-;\-* #,##0\ _F_C_F_A_-;_-* &quot;-&quot;\ _F_C_F_A_-;_-@_-"/>
    <numFmt numFmtId="166" formatCode="_-* #,##0\ _€_-;\-* #,##0\ _€_-;_-* &quot;-&quot;??\ _€_-;_-@_-"/>
    <numFmt numFmtId="167" formatCode="_-* #,##0.0\ _F_C_F_A_-;\-* #,##0.0\ _F_C_F_A_-;_-* &quot;-&quot;\ _F_C_F_A_-;_-@_-"/>
    <numFmt numFmtId="168" formatCode="_-* #,##0.0\ _€_-;\-* #,##0.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3366FF"/>
      <name val="Arial"/>
      <family val="2"/>
    </font>
    <font>
      <sz val="8"/>
      <color rgb="FF3366FF"/>
      <name val="Arial"/>
      <family val="2"/>
    </font>
    <font>
      <b/>
      <sz val="12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/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 applyAlignment="1"/>
    <xf numFmtId="0" fontId="0" fillId="7" borderId="0" xfId="0" applyFill="1"/>
    <xf numFmtId="0" fontId="0" fillId="8" borderId="0" xfId="0" applyFill="1"/>
    <xf numFmtId="0" fontId="2" fillId="12" borderId="1" xfId="0" applyFont="1" applyFill="1" applyBorder="1"/>
    <xf numFmtId="0" fontId="2" fillId="12" borderId="1" xfId="0" applyFont="1" applyFill="1" applyBorder="1" applyAlignment="1">
      <alignment horizontal="right"/>
    </xf>
    <xf numFmtId="4" fontId="2" fillId="12" borderId="1" xfId="0" applyNumberFormat="1" applyFont="1" applyFill="1" applyBorder="1"/>
    <xf numFmtId="0" fontId="11" fillId="0" borderId="4" xfId="0" applyFont="1" applyBorder="1" applyAlignment="1">
      <alignment wrapText="1"/>
    </xf>
    <xf numFmtId="0" fontId="0" fillId="0" borderId="0" xfId="0" applyBorder="1"/>
    <xf numFmtId="0" fontId="0" fillId="9" borderId="0" xfId="0" applyFill="1" applyBorder="1"/>
    <xf numFmtId="0" fontId="0" fillId="10" borderId="0" xfId="0" applyFill="1" applyBorder="1"/>
    <xf numFmtId="0" fontId="0" fillId="12" borderId="0" xfId="0" applyFill="1" applyBorder="1"/>
    <xf numFmtId="0" fontId="0" fillId="13" borderId="0" xfId="0" applyFill="1" applyBorder="1"/>
    <xf numFmtId="0" fontId="0" fillId="8" borderId="0" xfId="0" applyFill="1" applyBorder="1"/>
    <xf numFmtId="0" fontId="0" fillId="11" borderId="0" xfId="0" applyFill="1" applyBorder="1"/>
    <xf numFmtId="0" fontId="12" fillId="0" borderId="0" xfId="0" applyFont="1"/>
    <xf numFmtId="0" fontId="13" fillId="0" borderId="4" xfId="0" applyFont="1" applyBorder="1" applyAlignment="1">
      <alignment wrapText="1"/>
    </xf>
    <xf numFmtId="164" fontId="2" fillId="12" borderId="1" xfId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wrapText="1"/>
    </xf>
    <xf numFmtId="0" fontId="2" fillId="9" borderId="1" xfId="0" applyFont="1" applyFill="1" applyBorder="1" applyAlignment="1"/>
    <xf numFmtId="0" fontId="3" fillId="9" borderId="1" xfId="0" applyFont="1" applyFill="1" applyBorder="1" applyAlignment="1"/>
    <xf numFmtId="0" fontId="3" fillId="0" borderId="5" xfId="0" applyFont="1" applyBorder="1" applyAlignment="1">
      <alignment wrapText="1"/>
    </xf>
    <xf numFmtId="0" fontId="3" fillId="8" borderId="6" xfId="0" applyFont="1" applyFill="1" applyBorder="1" applyAlignment="1"/>
    <xf numFmtId="0" fontId="2" fillId="0" borderId="5" xfId="0" applyFont="1" applyBorder="1" applyAlignment="1">
      <alignment wrapText="1"/>
    </xf>
    <xf numFmtId="0" fontId="2" fillId="8" borderId="6" xfId="0" applyFont="1" applyFill="1" applyBorder="1" applyAlignment="1"/>
    <xf numFmtId="4" fontId="2" fillId="8" borderId="6" xfId="0" applyNumberFormat="1" applyFont="1" applyFill="1" applyBorder="1" applyAlignment="1">
      <alignment horizontal="right"/>
    </xf>
    <xf numFmtId="167" fontId="2" fillId="8" borderId="6" xfId="2" applyNumberFormat="1" applyFont="1" applyFill="1" applyBorder="1" applyAlignment="1">
      <alignment horizontal="right"/>
    </xf>
    <xf numFmtId="0" fontId="2" fillId="8" borderId="6" xfId="0" applyFont="1" applyFill="1" applyBorder="1" applyAlignment="1">
      <alignment horizontal="right"/>
    </xf>
    <xf numFmtId="0" fontId="2" fillId="0" borderId="5" xfId="0" applyFont="1" applyBorder="1"/>
    <xf numFmtId="166" fontId="2" fillId="8" borderId="6" xfId="1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wrapText="1"/>
    </xf>
    <xf numFmtId="164" fontId="3" fillId="9" borderId="6" xfId="1" applyFont="1" applyFill="1" applyBorder="1" applyAlignment="1">
      <alignment horizontal="right"/>
    </xf>
    <xf numFmtId="4" fontId="2" fillId="8" borderId="6" xfId="0" applyNumberFormat="1" applyFont="1" applyFill="1" applyBorder="1" applyAlignment="1"/>
    <xf numFmtId="4" fontId="3" fillId="9" borderId="6" xfId="0" applyNumberFormat="1" applyFont="1" applyFill="1" applyBorder="1" applyAlignment="1"/>
    <xf numFmtId="0" fontId="3" fillId="3" borderId="5" xfId="0" applyFont="1" applyFill="1" applyBorder="1" applyAlignment="1">
      <alignment wrapText="1"/>
    </xf>
    <xf numFmtId="0" fontId="2" fillId="0" borderId="5" xfId="0" applyFont="1" applyBorder="1" applyAlignment="1">
      <alignment vertical="top" wrapText="1"/>
    </xf>
    <xf numFmtId="0" fontId="3" fillId="2" borderId="5" xfId="0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3" fontId="3" fillId="9" borderId="6" xfId="0" applyNumberFormat="1" applyFont="1" applyFill="1" applyBorder="1" applyAlignment="1"/>
    <xf numFmtId="0" fontId="2" fillId="6" borderId="5" xfId="0" applyFont="1" applyFill="1" applyBorder="1" applyAlignment="1">
      <alignment wrapText="1"/>
    </xf>
    <xf numFmtId="0" fontId="3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9" borderId="8" xfId="0" applyFont="1" applyFill="1" applyBorder="1" applyAlignment="1"/>
    <xf numFmtId="3" fontId="3" fillId="9" borderId="9" xfId="0" applyNumberFormat="1" applyFont="1" applyFill="1" applyBorder="1" applyAlignment="1"/>
    <xf numFmtId="0" fontId="3" fillId="3" borderId="6" xfId="0" applyFont="1" applyFill="1" applyBorder="1" applyAlignment="1">
      <alignment vertical="top" wrapText="1"/>
    </xf>
    <xf numFmtId="0" fontId="3" fillId="3" borderId="13" xfId="0" applyFont="1" applyFill="1" applyBorder="1" applyAlignment="1">
      <alignment vertical="top" wrapText="1"/>
    </xf>
    <xf numFmtId="0" fontId="3" fillId="9" borderId="14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3" fillId="9" borderId="6" xfId="0" applyFont="1" applyFill="1" applyBorder="1" applyAlignment="1">
      <alignment wrapText="1"/>
    </xf>
    <xf numFmtId="0" fontId="3" fillId="9" borderId="10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9" borderId="5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9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2" fillId="9" borderId="5" xfId="0" applyFont="1" applyFill="1" applyBorder="1"/>
    <xf numFmtId="0" fontId="2" fillId="3" borderId="6" xfId="0" applyFont="1" applyFill="1" applyBorder="1"/>
    <xf numFmtId="0" fontId="3" fillId="9" borderId="5" xfId="0" applyFont="1" applyFill="1" applyBorder="1"/>
    <xf numFmtId="0" fontId="3" fillId="3" borderId="6" xfId="0" applyFont="1" applyFill="1" applyBorder="1"/>
    <xf numFmtId="0" fontId="4" fillId="9" borderId="5" xfId="0" applyFont="1" applyFill="1" applyBorder="1"/>
    <xf numFmtId="0" fontId="4" fillId="3" borderId="6" xfId="0" applyFont="1" applyFill="1" applyBorder="1"/>
    <xf numFmtId="3" fontId="2" fillId="3" borderId="6" xfId="0" applyNumberFormat="1" applyFont="1" applyFill="1" applyBorder="1" applyAlignment="1">
      <alignment horizontal="right"/>
    </xf>
    <xf numFmtId="3" fontId="3" fillId="9" borderId="5" xfId="0" applyNumberFormat="1" applyFont="1" applyFill="1" applyBorder="1" applyAlignment="1">
      <alignment horizontal="right"/>
    </xf>
    <xf numFmtId="3" fontId="3" fillId="3" borderId="6" xfId="0" applyNumberFormat="1" applyFont="1" applyFill="1" applyBorder="1" applyAlignment="1">
      <alignment horizontal="right"/>
    </xf>
    <xf numFmtId="4" fontId="2" fillId="3" borderId="6" xfId="0" applyNumberFormat="1" applyFont="1" applyFill="1" applyBorder="1"/>
    <xf numFmtId="4" fontId="3" fillId="3" borderId="6" xfId="0" applyNumberFormat="1" applyFont="1" applyFill="1" applyBorder="1"/>
    <xf numFmtId="0" fontId="2" fillId="9" borderId="5" xfId="0" applyFont="1" applyFill="1" applyBorder="1" applyAlignment="1">
      <alignment horizontal="right"/>
    </xf>
    <xf numFmtId="0" fontId="2" fillId="5" borderId="6" xfId="0" applyFont="1" applyFill="1" applyBorder="1"/>
    <xf numFmtId="0" fontId="2" fillId="6" borderId="6" xfId="0" applyFont="1" applyFill="1" applyBorder="1"/>
    <xf numFmtId="0" fontId="3" fillId="6" borderId="6" xfId="0" applyFont="1" applyFill="1" applyBorder="1"/>
    <xf numFmtId="0" fontId="2" fillId="9" borderId="7" xfId="0" applyFont="1" applyFill="1" applyBorder="1"/>
    <xf numFmtId="0" fontId="2" fillId="5" borderId="9" xfId="0" applyFont="1" applyFill="1" applyBorder="1"/>
    <xf numFmtId="0" fontId="3" fillId="3" borderId="10" xfId="0" applyFont="1" applyFill="1" applyBorder="1" applyAlignment="1">
      <alignment wrapText="1"/>
    </xf>
    <xf numFmtId="0" fontId="3" fillId="3" borderId="5" xfId="0" applyFont="1" applyFill="1" applyBorder="1" applyAlignment="1">
      <alignment horizontal="center" wrapText="1"/>
    </xf>
    <xf numFmtId="0" fontId="3" fillId="9" borderId="6" xfId="0" applyFont="1" applyFill="1" applyBorder="1" applyAlignment="1">
      <alignment horizontal="center" wrapText="1"/>
    </xf>
    <xf numFmtId="0" fontId="3" fillId="12" borderId="6" xfId="0" applyFont="1" applyFill="1" applyBorder="1" applyAlignment="1">
      <alignment horizontal="center" wrapText="1"/>
    </xf>
    <xf numFmtId="4" fontId="2" fillId="12" borderId="6" xfId="0" applyNumberFormat="1" applyFont="1" applyFill="1" applyBorder="1" applyAlignment="1">
      <alignment horizontal="center" wrapText="1"/>
    </xf>
    <xf numFmtId="0" fontId="2" fillId="12" borderId="6" xfId="0" applyFont="1" applyFill="1" applyBorder="1" applyAlignment="1">
      <alignment horizontal="center" wrapText="1"/>
    </xf>
    <xf numFmtId="0" fontId="2" fillId="12" borderId="6" xfId="0" applyFont="1" applyFill="1" applyBorder="1"/>
    <xf numFmtId="4" fontId="3" fillId="12" borderId="6" xfId="0" applyNumberFormat="1" applyFont="1" applyFill="1" applyBorder="1"/>
    <xf numFmtId="164" fontId="2" fillId="12" borderId="6" xfId="1" applyFont="1" applyFill="1" applyBorder="1"/>
    <xf numFmtId="164" fontId="3" fillId="12" borderId="6" xfId="1" applyFont="1" applyFill="1" applyBorder="1"/>
    <xf numFmtId="164" fontId="2" fillId="12" borderId="6" xfId="1" applyFont="1" applyFill="1" applyBorder="1" applyAlignment="1">
      <alignment horizontal="right"/>
    </xf>
    <xf numFmtId="4" fontId="2" fillId="12" borderId="6" xfId="0" applyNumberFormat="1" applyFont="1" applyFill="1" applyBorder="1"/>
    <xf numFmtId="0" fontId="2" fillId="12" borderId="6" xfId="0" applyFont="1" applyFill="1" applyBorder="1" applyAlignment="1">
      <alignment horizontal="right"/>
    </xf>
    <xf numFmtId="4" fontId="3" fillId="12" borderId="9" xfId="0" applyNumberFormat="1" applyFont="1" applyFill="1" applyBorder="1"/>
    <xf numFmtId="0" fontId="2" fillId="11" borderId="5" xfId="0" applyFont="1" applyFill="1" applyBorder="1"/>
    <xf numFmtId="0" fontId="2" fillId="11" borderId="5" xfId="0" applyFont="1" applyFill="1" applyBorder="1" applyAlignment="1">
      <alignment horizontal="right"/>
    </xf>
    <xf numFmtId="0" fontId="3" fillId="11" borderId="5" xfId="0" applyFont="1" applyFill="1" applyBorder="1"/>
    <xf numFmtId="0" fontId="2" fillId="11" borderId="6" xfId="0" applyFont="1" applyFill="1" applyBorder="1"/>
    <xf numFmtId="164" fontId="2" fillId="11" borderId="5" xfId="1" applyFont="1" applyFill="1" applyBorder="1" applyAlignment="1">
      <alignment horizontal="right"/>
    </xf>
    <xf numFmtId="0" fontId="2" fillId="12" borderId="5" xfId="0" applyFont="1" applyFill="1" applyBorder="1"/>
    <xf numFmtId="0" fontId="2" fillId="12" borderId="5" xfId="0" applyFont="1" applyFill="1" applyBorder="1" applyAlignment="1">
      <alignment horizontal="right"/>
    </xf>
    <xf numFmtId="4" fontId="2" fillId="12" borderId="1" xfId="0" applyNumberFormat="1" applyFont="1" applyFill="1" applyBorder="1" applyAlignment="1">
      <alignment horizontal="right"/>
    </xf>
    <xf numFmtId="0" fontId="4" fillId="12" borderId="5" xfId="0" applyFont="1" applyFill="1" applyBorder="1"/>
    <xf numFmtId="0" fontId="3" fillId="12" borderId="1" xfId="0" applyFont="1" applyFill="1" applyBorder="1"/>
    <xf numFmtId="0" fontId="3" fillId="12" borderId="5" xfId="0" applyFont="1" applyFill="1" applyBorder="1"/>
    <xf numFmtId="166" fontId="2" fillId="12" borderId="1" xfId="1" applyNumberFormat="1" applyFont="1" applyFill="1" applyBorder="1" applyAlignment="1">
      <alignment horizontal="right"/>
    </xf>
    <xf numFmtId="166" fontId="2" fillId="12" borderId="1" xfId="1" applyNumberFormat="1" applyFont="1" applyFill="1" applyBorder="1"/>
    <xf numFmtId="164" fontId="2" fillId="12" borderId="5" xfId="1" applyFont="1" applyFill="1" applyBorder="1"/>
    <xf numFmtId="0" fontId="5" fillId="12" borderId="5" xfId="0" applyFont="1" applyFill="1" applyBorder="1"/>
    <xf numFmtId="164" fontId="2" fillId="12" borderId="5" xfId="1" applyFont="1" applyFill="1" applyBorder="1" applyAlignment="1">
      <alignment horizontal="right"/>
    </xf>
    <xf numFmtId="0" fontId="3" fillId="12" borderId="5" xfId="0" applyFont="1" applyFill="1" applyBorder="1" applyAlignment="1">
      <alignment horizontal="right"/>
    </xf>
    <xf numFmtId="0" fontId="9" fillId="12" borderId="5" xfId="0" applyFont="1" applyFill="1" applyBorder="1" applyAlignment="1">
      <alignment horizontal="center"/>
    </xf>
    <xf numFmtId="0" fontId="10" fillId="12" borderId="1" xfId="0" applyFont="1" applyFill="1" applyBorder="1" applyAlignment="1">
      <alignment horizontal="center"/>
    </xf>
    <xf numFmtId="0" fontId="2" fillId="12" borderId="7" xfId="0" applyFont="1" applyFill="1" applyBorder="1"/>
    <xf numFmtId="0" fontId="2" fillId="12" borderId="8" xfId="0" applyFont="1" applyFill="1" applyBorder="1"/>
    <xf numFmtId="0" fontId="3" fillId="9" borderId="15" xfId="0" applyFont="1" applyFill="1" applyBorder="1" applyAlignment="1">
      <alignment vertical="top" wrapText="1"/>
    </xf>
    <xf numFmtId="0" fontId="3" fillId="9" borderId="16" xfId="0" applyFont="1" applyFill="1" applyBorder="1" applyAlignment="1">
      <alignment vertical="top" wrapText="1"/>
    </xf>
    <xf numFmtId="0" fontId="3" fillId="9" borderId="16" xfId="0" applyFont="1" applyFill="1" applyBorder="1" applyAlignment="1">
      <alignment wrapText="1"/>
    </xf>
    <xf numFmtId="0" fontId="2" fillId="10" borderId="16" xfId="0" applyFont="1" applyFill="1" applyBorder="1" applyAlignment="1"/>
    <xf numFmtId="164" fontId="2" fillId="10" borderId="16" xfId="1" applyFont="1" applyFill="1" applyBorder="1" applyAlignment="1"/>
    <xf numFmtId="4" fontId="3" fillId="10" borderId="16" xfId="0" applyNumberFormat="1" applyFont="1" applyFill="1" applyBorder="1"/>
    <xf numFmtId="164" fontId="3" fillId="10" borderId="16" xfId="1" applyFont="1" applyFill="1" applyBorder="1"/>
    <xf numFmtId="3" fontId="2" fillId="10" borderId="16" xfId="0" applyNumberFormat="1" applyFont="1" applyFill="1" applyBorder="1" applyAlignment="1"/>
    <xf numFmtId="4" fontId="2" fillId="10" borderId="16" xfId="0" applyNumberFormat="1" applyFont="1" applyFill="1" applyBorder="1"/>
    <xf numFmtId="0" fontId="10" fillId="10" borderId="16" xfId="0" applyFont="1" applyFill="1" applyBorder="1" applyAlignment="1">
      <alignment horizontal="center"/>
    </xf>
    <xf numFmtId="4" fontId="3" fillId="10" borderId="17" xfId="0" applyNumberFormat="1" applyFont="1" applyFill="1" applyBorder="1"/>
    <xf numFmtId="0" fontId="3" fillId="9" borderId="16" xfId="0" applyFont="1" applyFill="1" applyBorder="1" applyAlignment="1">
      <alignment horizontal="center" wrapText="1"/>
    </xf>
    <xf numFmtId="0" fontId="3" fillId="13" borderId="16" xfId="0" applyFont="1" applyFill="1" applyBorder="1"/>
    <xf numFmtId="0" fontId="2" fillId="13" borderId="16" xfId="0" applyFont="1" applyFill="1" applyBorder="1"/>
    <xf numFmtId="4" fontId="2" fillId="13" borderId="16" xfId="0" applyNumberFormat="1" applyFont="1" applyFill="1" applyBorder="1"/>
    <xf numFmtId="168" fontId="2" fillId="13" borderId="16" xfId="1" applyNumberFormat="1" applyFont="1" applyFill="1" applyBorder="1" applyAlignment="1">
      <alignment horizontal="right"/>
    </xf>
    <xf numFmtId="168" fontId="2" fillId="13" borderId="16" xfId="1" applyNumberFormat="1" applyFont="1" applyFill="1" applyBorder="1"/>
    <xf numFmtId="4" fontId="3" fillId="13" borderId="16" xfId="0" applyNumberFormat="1" applyFont="1" applyFill="1" applyBorder="1"/>
    <xf numFmtId="166" fontId="2" fillId="13" borderId="16" xfId="0" applyNumberFormat="1" applyFont="1" applyFill="1" applyBorder="1"/>
    <xf numFmtId="164" fontId="2" fillId="13" borderId="16" xfId="1" applyFont="1" applyFill="1" applyBorder="1"/>
    <xf numFmtId="0" fontId="2" fillId="13" borderId="16" xfId="0" applyFont="1" applyFill="1" applyBorder="1" applyAlignment="1">
      <alignment horizontal="right"/>
    </xf>
    <xf numFmtId="4" fontId="3" fillId="13" borderId="17" xfId="0" applyNumberFormat="1" applyFont="1" applyFill="1" applyBorder="1"/>
    <xf numFmtId="0" fontId="3" fillId="3" borderId="10" xfId="0" applyFont="1" applyFill="1" applyBorder="1" applyAlignment="1">
      <alignment vertical="top" wrapText="1"/>
    </xf>
    <xf numFmtId="0" fontId="3" fillId="3" borderId="14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3" fillId="11" borderId="5" xfId="0" applyFont="1" applyFill="1" applyBorder="1" applyAlignment="1">
      <alignment horizontal="center" wrapText="1"/>
    </xf>
    <xf numFmtId="0" fontId="3" fillId="11" borderId="6" xfId="0" applyFont="1" applyFill="1" applyBorder="1"/>
    <xf numFmtId="4" fontId="2" fillId="11" borderId="5" xfId="0" applyNumberFormat="1" applyFont="1" applyFill="1" applyBorder="1" applyAlignment="1">
      <alignment horizontal="center" wrapText="1"/>
    </xf>
    <xf numFmtId="10" fontId="2" fillId="11" borderId="6" xfId="0" applyNumberFormat="1" applyFont="1" applyFill="1" applyBorder="1" applyAlignment="1">
      <alignment horizontal="center" wrapText="1"/>
    </xf>
    <xf numFmtId="0" fontId="2" fillId="11" borderId="5" xfId="0" applyFont="1" applyFill="1" applyBorder="1" applyAlignment="1">
      <alignment horizontal="center" wrapText="1"/>
    </xf>
    <xf numFmtId="10" fontId="2" fillId="11" borderId="6" xfId="0" applyNumberFormat="1" applyFont="1" applyFill="1" applyBorder="1"/>
    <xf numFmtId="4" fontId="3" fillId="11" borderId="5" xfId="0" applyNumberFormat="1" applyFont="1" applyFill="1" applyBorder="1"/>
    <xf numFmtId="10" fontId="3" fillId="11" borderId="6" xfId="0" applyNumberFormat="1" applyFont="1" applyFill="1" applyBorder="1" applyAlignment="1">
      <alignment horizontal="center" wrapText="1"/>
    </xf>
    <xf numFmtId="10" fontId="3" fillId="11" borderId="6" xfId="0" applyNumberFormat="1" applyFont="1" applyFill="1" applyBorder="1"/>
    <xf numFmtId="164" fontId="2" fillId="11" borderId="5" xfId="0" applyNumberFormat="1" applyFont="1" applyFill="1" applyBorder="1"/>
    <xf numFmtId="10" fontId="2" fillId="11" borderId="6" xfId="0" applyNumberFormat="1" applyFont="1" applyFill="1" applyBorder="1" applyAlignment="1">
      <alignment horizontal="center"/>
    </xf>
    <xf numFmtId="10" fontId="3" fillId="11" borderId="6" xfId="0" applyNumberFormat="1" applyFont="1" applyFill="1" applyBorder="1" applyAlignment="1">
      <alignment horizontal="center"/>
    </xf>
    <xf numFmtId="164" fontId="2" fillId="11" borderId="5" xfId="1" applyFont="1" applyFill="1" applyBorder="1" applyAlignment="1">
      <alignment horizontal="center" wrapText="1"/>
    </xf>
    <xf numFmtId="4" fontId="2" fillId="11" borderId="5" xfId="0" applyNumberFormat="1" applyFont="1" applyFill="1" applyBorder="1"/>
    <xf numFmtId="10" fontId="2" fillId="11" borderId="6" xfId="0" applyNumberFormat="1" applyFont="1" applyFill="1" applyBorder="1" applyAlignment="1">
      <alignment horizontal="right"/>
    </xf>
    <xf numFmtId="3" fontId="3" fillId="11" borderId="5" xfId="0" applyNumberFormat="1" applyFont="1" applyFill="1" applyBorder="1" applyAlignment="1"/>
    <xf numFmtId="4" fontId="3" fillId="11" borderId="7" xfId="0" applyNumberFormat="1" applyFont="1" applyFill="1" applyBorder="1"/>
    <xf numFmtId="10" fontId="3" fillId="11" borderId="9" xfId="0" applyNumberFormat="1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vertical="top" wrapText="1"/>
    </xf>
    <xf numFmtId="0" fontId="2" fillId="14" borderId="5" xfId="0" applyFont="1" applyFill="1" applyBorder="1"/>
    <xf numFmtId="0" fontId="3" fillId="14" borderId="5" xfId="0" applyFont="1" applyFill="1" applyBorder="1"/>
    <xf numFmtId="0" fontId="3" fillId="0" borderId="2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3" borderId="18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</cellXfs>
  <cellStyles count="3">
    <cellStyle name="Milliers" xfId="1" builtinId="3"/>
    <cellStyle name="Milliers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7"/>
  <sheetViews>
    <sheetView tabSelected="1" topLeftCell="A46" workbookViewId="0">
      <selection activeCell="O93" sqref="O93"/>
    </sheetView>
  </sheetViews>
  <sheetFormatPr baseColWidth="10" defaultRowHeight="15" x14ac:dyDescent="0.25"/>
  <cols>
    <col min="1" max="1" width="49.42578125" customWidth="1"/>
    <col min="5" max="5" width="12.42578125" style="23" bestFit="1" customWidth="1"/>
    <col min="12" max="12" width="11.42578125" customWidth="1"/>
    <col min="13" max="13" width="15" customWidth="1"/>
  </cols>
  <sheetData>
    <row r="1" spans="1:15" x14ac:dyDescent="0.25">
      <c r="E1" s="24"/>
    </row>
    <row r="2" spans="1:15" ht="15.75" thickBot="1" x14ac:dyDescent="0.3">
      <c r="E2" s="24"/>
    </row>
    <row r="3" spans="1:15" x14ac:dyDescent="0.25">
      <c r="A3" s="173" t="s">
        <v>0</v>
      </c>
      <c r="B3" s="181" t="s">
        <v>1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  <c r="O3" s="1"/>
    </row>
    <row r="4" spans="1:15" ht="15.75" customHeight="1" x14ac:dyDescent="0.25">
      <c r="A4" s="176" t="s">
        <v>125</v>
      </c>
      <c r="B4" s="184" t="s">
        <v>2</v>
      </c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6"/>
      <c r="O4" s="1"/>
    </row>
    <row r="5" spans="1:15" ht="15.75" thickBot="1" x14ac:dyDescent="0.3">
      <c r="A5" s="176"/>
      <c r="B5" s="187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9"/>
      <c r="O5" s="1"/>
    </row>
    <row r="6" spans="1:15" ht="24" customHeight="1" thickBot="1" x14ac:dyDescent="0.3">
      <c r="A6" s="177"/>
      <c r="B6" s="194" t="s">
        <v>3</v>
      </c>
      <c r="C6" s="194"/>
      <c r="D6" s="194"/>
      <c r="E6" s="194"/>
      <c r="F6" s="180" t="s">
        <v>4</v>
      </c>
      <c r="G6" s="180"/>
      <c r="H6" s="180" t="s">
        <v>5</v>
      </c>
      <c r="I6" s="180"/>
      <c r="J6" s="180"/>
      <c r="K6" s="180"/>
      <c r="L6" s="180"/>
      <c r="M6" s="195" t="s">
        <v>6</v>
      </c>
      <c r="N6" s="196"/>
      <c r="O6" s="1"/>
    </row>
    <row r="7" spans="1:15" ht="101.25" customHeight="1" x14ac:dyDescent="0.25">
      <c r="A7" s="178" t="s">
        <v>117</v>
      </c>
      <c r="B7" s="190" t="s">
        <v>7</v>
      </c>
      <c r="C7" s="192" t="s">
        <v>8</v>
      </c>
      <c r="D7" s="67" t="s">
        <v>9</v>
      </c>
      <c r="E7" s="68" t="s">
        <v>10</v>
      </c>
      <c r="F7" s="71" t="s">
        <v>12</v>
      </c>
      <c r="G7" s="72" t="s">
        <v>13</v>
      </c>
      <c r="H7" s="94" t="s">
        <v>8</v>
      </c>
      <c r="I7" s="67" t="s">
        <v>14</v>
      </c>
      <c r="J7" s="68" t="s">
        <v>15</v>
      </c>
      <c r="K7" s="129" t="s">
        <v>118</v>
      </c>
      <c r="L7" s="129" t="s">
        <v>16</v>
      </c>
      <c r="M7" s="151" t="s">
        <v>17</v>
      </c>
      <c r="N7" s="152" t="s">
        <v>18</v>
      </c>
      <c r="O7" s="1"/>
    </row>
    <row r="8" spans="1:15" x14ac:dyDescent="0.25">
      <c r="A8" s="179"/>
      <c r="B8" s="191"/>
      <c r="C8" s="193"/>
      <c r="D8" s="2"/>
      <c r="E8" s="69" t="s">
        <v>11</v>
      </c>
      <c r="F8" s="73"/>
      <c r="G8" s="74"/>
      <c r="H8" s="55"/>
      <c r="I8" s="2"/>
      <c r="J8" s="69"/>
      <c r="K8" s="130" t="s">
        <v>11</v>
      </c>
      <c r="L8" s="130"/>
      <c r="M8" s="153"/>
      <c r="N8" s="66"/>
      <c r="O8" s="1"/>
    </row>
    <row r="9" spans="1:15" ht="14.25" customHeight="1" x14ac:dyDescent="0.25">
      <c r="A9" s="172"/>
      <c r="B9" s="39"/>
      <c r="C9" s="3" t="s">
        <v>19</v>
      </c>
      <c r="D9" s="3" t="s">
        <v>20</v>
      </c>
      <c r="E9" s="70" t="s">
        <v>21</v>
      </c>
      <c r="F9" s="75" t="s">
        <v>22</v>
      </c>
      <c r="G9" s="76"/>
      <c r="H9" s="95" t="s">
        <v>19</v>
      </c>
      <c r="I9" s="39" t="s">
        <v>20</v>
      </c>
      <c r="J9" s="96" t="s">
        <v>21</v>
      </c>
      <c r="K9" s="131" t="s">
        <v>23</v>
      </c>
      <c r="L9" s="140" t="s">
        <v>24</v>
      </c>
      <c r="M9" s="95" t="s">
        <v>25</v>
      </c>
      <c r="N9" s="76" t="s">
        <v>26</v>
      </c>
      <c r="O9" s="1"/>
    </row>
    <row r="10" spans="1:15" x14ac:dyDescent="0.25">
      <c r="A10" s="42" t="s">
        <v>27</v>
      </c>
      <c r="B10" s="4"/>
      <c r="C10" s="5"/>
      <c r="D10" s="5"/>
      <c r="E10" s="43"/>
      <c r="F10" s="77"/>
      <c r="G10" s="78"/>
      <c r="H10" s="113"/>
      <c r="I10" s="25"/>
      <c r="J10" s="97"/>
      <c r="K10" s="132"/>
      <c r="L10" s="141"/>
      <c r="M10" s="154"/>
      <c r="N10" s="155"/>
      <c r="O10" s="1"/>
    </row>
    <row r="11" spans="1:15" ht="23.25" x14ac:dyDescent="0.25">
      <c r="A11" s="44" t="s">
        <v>28</v>
      </c>
      <c r="B11" s="8"/>
      <c r="C11" s="6"/>
      <c r="D11" s="6"/>
      <c r="E11" s="45"/>
      <c r="F11" s="77"/>
      <c r="G11" s="78"/>
      <c r="H11" s="113"/>
      <c r="I11" s="25"/>
      <c r="J11" s="97"/>
      <c r="K11" s="132"/>
      <c r="L11" s="142"/>
      <c r="M11" s="154"/>
      <c r="N11" s="111"/>
      <c r="O11" s="1"/>
    </row>
    <row r="12" spans="1:15" x14ac:dyDescent="0.25">
      <c r="A12" s="44" t="s">
        <v>29</v>
      </c>
      <c r="B12" s="8" t="s">
        <v>30</v>
      </c>
      <c r="C12" s="6"/>
      <c r="D12" s="6"/>
      <c r="E12" s="45">
        <v>0</v>
      </c>
      <c r="F12" s="77"/>
      <c r="G12" s="78"/>
      <c r="H12" s="113"/>
      <c r="I12" s="25"/>
      <c r="J12" s="97"/>
      <c r="K12" s="132"/>
      <c r="L12" s="142"/>
      <c r="M12" s="154"/>
      <c r="N12" s="111"/>
      <c r="O12" s="1"/>
    </row>
    <row r="13" spans="1:15" x14ac:dyDescent="0.25">
      <c r="A13" s="44" t="s">
        <v>31</v>
      </c>
      <c r="B13" s="8" t="s">
        <v>32</v>
      </c>
      <c r="C13" s="6">
        <v>48</v>
      </c>
      <c r="D13" s="9">
        <v>2000</v>
      </c>
      <c r="E13" s="46">
        <f>C13*D13</f>
        <v>96000</v>
      </c>
      <c r="F13" s="77"/>
      <c r="G13" s="78"/>
      <c r="H13" s="114">
        <v>6</v>
      </c>
      <c r="I13" s="115">
        <v>2000.07</v>
      </c>
      <c r="J13" s="98">
        <f>H13*I13</f>
        <v>12000.42</v>
      </c>
      <c r="K13" s="133">
        <v>24000.82</v>
      </c>
      <c r="L13" s="143">
        <f>J13+K13</f>
        <v>36001.24</v>
      </c>
      <c r="M13" s="156">
        <f>E13-L13</f>
        <v>59998.76</v>
      </c>
      <c r="N13" s="157">
        <f>M13/E13</f>
        <v>0.6249870833333333</v>
      </c>
      <c r="O13" s="1"/>
    </row>
    <row r="14" spans="1:15" x14ac:dyDescent="0.25">
      <c r="A14" s="44" t="s">
        <v>33</v>
      </c>
      <c r="B14" s="8" t="s">
        <v>32</v>
      </c>
      <c r="C14" s="6">
        <v>48</v>
      </c>
      <c r="D14" s="6">
        <v>518</v>
      </c>
      <c r="E14" s="46">
        <f t="shared" ref="E14:E23" si="0">C14*D14</f>
        <v>24864</v>
      </c>
      <c r="F14" s="77"/>
      <c r="G14" s="78"/>
      <c r="H14" s="114">
        <v>6</v>
      </c>
      <c r="I14" s="26">
        <v>457.35</v>
      </c>
      <c r="J14" s="98">
        <f t="shared" ref="J14:J19" si="1">H14*I14</f>
        <v>2744.1000000000004</v>
      </c>
      <c r="K14" s="133">
        <v>4563.4399999999996</v>
      </c>
      <c r="L14" s="143">
        <f t="shared" ref="L14:L19" si="2">J14+K14</f>
        <v>7307.54</v>
      </c>
      <c r="M14" s="156">
        <f t="shared" ref="M14:M19" si="3">E14-L14</f>
        <v>17556.46</v>
      </c>
      <c r="N14" s="157">
        <f t="shared" ref="N14:N19" si="4">M14/E14</f>
        <v>0.70609958172458165</v>
      </c>
      <c r="O14" s="1"/>
    </row>
    <row r="15" spans="1:15" x14ac:dyDescent="0.25">
      <c r="A15" s="44" t="s">
        <v>34</v>
      </c>
      <c r="B15" s="8" t="s">
        <v>32</v>
      </c>
      <c r="C15" s="6">
        <v>48</v>
      </c>
      <c r="D15" s="6">
        <v>518</v>
      </c>
      <c r="E15" s="46">
        <f t="shared" si="0"/>
        <v>24864</v>
      </c>
      <c r="F15" s="77"/>
      <c r="G15" s="78"/>
      <c r="H15" s="114">
        <v>6</v>
      </c>
      <c r="I15" s="26">
        <v>550.6</v>
      </c>
      <c r="J15" s="98">
        <f t="shared" si="1"/>
        <v>3303.6000000000004</v>
      </c>
      <c r="K15" s="133">
        <v>6607.19</v>
      </c>
      <c r="L15" s="143">
        <f t="shared" si="2"/>
        <v>9910.7900000000009</v>
      </c>
      <c r="M15" s="156">
        <f t="shared" si="3"/>
        <v>14953.21</v>
      </c>
      <c r="N15" s="157">
        <f t="shared" si="4"/>
        <v>0.60140001608751603</v>
      </c>
      <c r="O15" s="1"/>
    </row>
    <row r="16" spans="1:15" x14ac:dyDescent="0.25">
      <c r="A16" s="44" t="s">
        <v>35</v>
      </c>
      <c r="B16" s="8" t="s">
        <v>32</v>
      </c>
      <c r="C16" s="6">
        <v>48</v>
      </c>
      <c r="D16" s="6">
        <v>443</v>
      </c>
      <c r="E16" s="46">
        <f t="shared" si="0"/>
        <v>21264</v>
      </c>
      <c r="F16" s="77"/>
      <c r="G16" s="78"/>
      <c r="H16" s="114">
        <v>6</v>
      </c>
      <c r="I16" s="26">
        <v>448.09</v>
      </c>
      <c r="J16" s="98">
        <f t="shared" si="1"/>
        <v>2688.54</v>
      </c>
      <c r="K16" s="133">
        <v>5377.1</v>
      </c>
      <c r="L16" s="143">
        <f t="shared" si="2"/>
        <v>8065.64</v>
      </c>
      <c r="M16" s="156">
        <f t="shared" si="3"/>
        <v>13198.36</v>
      </c>
      <c r="N16" s="157">
        <f t="shared" si="4"/>
        <v>0.62069036869826943</v>
      </c>
      <c r="O16" s="1"/>
    </row>
    <row r="17" spans="1:15" x14ac:dyDescent="0.25">
      <c r="A17" s="44" t="s">
        <v>36</v>
      </c>
      <c r="B17" s="8" t="s">
        <v>32</v>
      </c>
      <c r="C17" s="6">
        <v>48</v>
      </c>
      <c r="D17" s="6">
        <v>525</v>
      </c>
      <c r="E17" s="46">
        <f t="shared" si="0"/>
        <v>25200</v>
      </c>
      <c r="F17" s="77"/>
      <c r="G17" s="78"/>
      <c r="H17" s="114">
        <v>6</v>
      </c>
      <c r="I17" s="26">
        <v>550.6</v>
      </c>
      <c r="J17" s="98">
        <f t="shared" si="1"/>
        <v>3303.6000000000004</v>
      </c>
      <c r="K17" s="133">
        <v>6607.19</v>
      </c>
      <c r="L17" s="143">
        <f t="shared" si="2"/>
        <v>9910.7900000000009</v>
      </c>
      <c r="M17" s="156">
        <f t="shared" si="3"/>
        <v>15289.21</v>
      </c>
      <c r="N17" s="157">
        <f t="shared" si="4"/>
        <v>0.60671468253968253</v>
      </c>
      <c r="O17" s="1"/>
    </row>
    <row r="18" spans="1:15" x14ac:dyDescent="0.25">
      <c r="A18" s="44" t="s">
        <v>37</v>
      </c>
      <c r="B18" s="8" t="s">
        <v>32</v>
      </c>
      <c r="C18" s="6">
        <v>48</v>
      </c>
      <c r="D18" s="6">
        <v>350</v>
      </c>
      <c r="E18" s="46">
        <f t="shared" si="0"/>
        <v>16800</v>
      </c>
      <c r="F18" s="77"/>
      <c r="G18" s="78"/>
      <c r="H18" s="114">
        <v>6</v>
      </c>
      <c r="I18" s="26">
        <v>354.97</v>
      </c>
      <c r="J18" s="98">
        <f t="shared" si="1"/>
        <v>2129.8200000000002</v>
      </c>
      <c r="K18" s="133">
        <v>3325.42</v>
      </c>
      <c r="L18" s="143">
        <f t="shared" si="2"/>
        <v>5455.24</v>
      </c>
      <c r="M18" s="156">
        <f t="shared" si="3"/>
        <v>11344.76</v>
      </c>
      <c r="N18" s="157">
        <f t="shared" si="4"/>
        <v>0.67528333333333335</v>
      </c>
      <c r="O18" s="1"/>
    </row>
    <row r="19" spans="1:15" x14ac:dyDescent="0.25">
      <c r="A19" s="44" t="s">
        <v>38</v>
      </c>
      <c r="B19" s="8" t="s">
        <v>32</v>
      </c>
      <c r="C19" s="6">
        <v>96</v>
      </c>
      <c r="D19" s="6">
        <v>235</v>
      </c>
      <c r="E19" s="46">
        <f t="shared" si="0"/>
        <v>22560</v>
      </c>
      <c r="F19" s="77"/>
      <c r="G19" s="78"/>
      <c r="H19" s="114">
        <v>6</v>
      </c>
      <c r="I19" s="26">
        <v>269.64999999999998</v>
      </c>
      <c r="J19" s="98">
        <f t="shared" si="1"/>
        <v>1617.8999999999999</v>
      </c>
      <c r="K19" s="133">
        <v>3235.75</v>
      </c>
      <c r="L19" s="143">
        <f t="shared" si="2"/>
        <v>4853.6499999999996</v>
      </c>
      <c r="M19" s="156">
        <f t="shared" si="3"/>
        <v>17706.349999999999</v>
      </c>
      <c r="N19" s="157">
        <f t="shared" si="4"/>
        <v>0.78485593971631196</v>
      </c>
      <c r="O19" s="1"/>
    </row>
    <row r="20" spans="1:15" x14ac:dyDescent="0.25">
      <c r="A20" s="44" t="s">
        <v>39</v>
      </c>
      <c r="B20" s="8" t="s">
        <v>30</v>
      </c>
      <c r="C20" s="6"/>
      <c r="D20" s="6"/>
      <c r="E20" s="46"/>
      <c r="F20" s="77"/>
      <c r="G20" s="78"/>
      <c r="H20" s="113"/>
      <c r="I20" s="25"/>
      <c r="J20" s="99"/>
      <c r="K20" s="133"/>
      <c r="L20" s="142"/>
      <c r="M20" s="158">
        <v>0</v>
      </c>
      <c r="N20" s="159"/>
      <c r="O20" s="1"/>
    </row>
    <row r="21" spans="1:15" x14ac:dyDescent="0.25">
      <c r="A21" s="44" t="s">
        <v>40</v>
      </c>
      <c r="B21" s="8" t="s">
        <v>30</v>
      </c>
      <c r="C21" s="6"/>
      <c r="D21" s="6"/>
      <c r="E21" s="46"/>
      <c r="F21" s="77"/>
      <c r="G21" s="78"/>
      <c r="H21" s="113"/>
      <c r="I21" s="25"/>
      <c r="J21" s="99"/>
      <c r="K21" s="133"/>
      <c r="L21" s="142"/>
      <c r="M21" s="158">
        <v>0</v>
      </c>
      <c r="N21" s="159"/>
      <c r="O21" s="1"/>
    </row>
    <row r="22" spans="1:15" x14ac:dyDescent="0.25">
      <c r="A22" s="44" t="s">
        <v>41</v>
      </c>
      <c r="B22" s="8" t="s">
        <v>42</v>
      </c>
      <c r="C22" s="6">
        <v>48</v>
      </c>
      <c r="D22" s="6">
        <v>800</v>
      </c>
      <c r="E22" s="46">
        <f t="shared" si="0"/>
        <v>38400</v>
      </c>
      <c r="F22" s="77"/>
      <c r="G22" s="78"/>
      <c r="H22" s="114">
        <v>0</v>
      </c>
      <c r="I22" s="26">
        <v>800</v>
      </c>
      <c r="J22" s="99">
        <v>0</v>
      </c>
      <c r="K22" s="133">
        <v>0</v>
      </c>
      <c r="L22" s="144">
        <v>0</v>
      </c>
      <c r="M22" s="156">
        <f>E22-L21</f>
        <v>38400</v>
      </c>
      <c r="N22" s="157">
        <f>M22/E22</f>
        <v>1</v>
      </c>
      <c r="O22" s="1"/>
    </row>
    <row r="23" spans="1:15" x14ac:dyDescent="0.25">
      <c r="A23" s="44" t="s">
        <v>43</v>
      </c>
      <c r="B23" s="8" t="s">
        <v>32</v>
      </c>
      <c r="C23" s="6">
        <v>48</v>
      </c>
      <c r="D23" s="6">
        <v>668</v>
      </c>
      <c r="E23" s="46">
        <f t="shared" si="0"/>
        <v>32064</v>
      </c>
      <c r="F23" s="77"/>
      <c r="G23" s="78"/>
      <c r="H23" s="114">
        <v>0</v>
      </c>
      <c r="I23" s="26">
        <v>668</v>
      </c>
      <c r="J23" s="99">
        <v>0</v>
      </c>
      <c r="K23" s="133">
        <v>0</v>
      </c>
      <c r="L23" s="144">
        <v>0</v>
      </c>
      <c r="M23" s="156">
        <f>E23-L23</f>
        <v>32064</v>
      </c>
      <c r="N23" s="157">
        <f>M23/E23</f>
        <v>1</v>
      </c>
      <c r="O23" s="1"/>
    </row>
    <row r="24" spans="1:15" x14ac:dyDescent="0.25">
      <c r="A24" s="44" t="s">
        <v>44</v>
      </c>
      <c r="B24" s="8"/>
      <c r="C24" s="6"/>
      <c r="D24" s="6"/>
      <c r="E24" s="46"/>
      <c r="F24" s="77"/>
      <c r="G24" s="78"/>
      <c r="H24" s="113"/>
      <c r="I24" s="25"/>
      <c r="J24" s="99"/>
      <c r="K24" s="133">
        <v>0</v>
      </c>
      <c r="L24" s="142"/>
      <c r="M24" s="158"/>
      <c r="N24" s="159"/>
      <c r="O24" s="1"/>
    </row>
    <row r="25" spans="1:15" x14ac:dyDescent="0.25">
      <c r="A25" s="44" t="s">
        <v>45</v>
      </c>
      <c r="B25" s="8" t="s">
        <v>46</v>
      </c>
      <c r="C25" s="6"/>
      <c r="D25" s="6"/>
      <c r="E25" s="46"/>
      <c r="F25" s="79"/>
      <c r="G25" s="80"/>
      <c r="H25" s="116"/>
      <c r="I25" s="117"/>
      <c r="J25" s="99"/>
      <c r="K25" s="133"/>
      <c r="L25" s="142"/>
      <c r="M25" s="158"/>
      <c r="N25" s="159"/>
      <c r="O25" s="1"/>
    </row>
    <row r="26" spans="1:15" x14ac:dyDescent="0.25">
      <c r="A26" s="44" t="s">
        <v>47</v>
      </c>
      <c r="B26" s="8" t="s">
        <v>46</v>
      </c>
      <c r="C26" s="6"/>
      <c r="D26" s="6"/>
      <c r="E26" s="46"/>
      <c r="F26" s="81"/>
      <c r="G26" s="82"/>
      <c r="H26" s="118"/>
      <c r="I26" s="117"/>
      <c r="J26" s="100"/>
      <c r="K26" s="133"/>
      <c r="L26" s="142"/>
      <c r="M26" s="158"/>
      <c r="N26" s="159"/>
      <c r="O26" s="1"/>
    </row>
    <row r="27" spans="1:15" x14ac:dyDescent="0.25">
      <c r="A27" s="44" t="s">
        <v>48</v>
      </c>
      <c r="B27" s="8" t="s">
        <v>49</v>
      </c>
      <c r="C27" s="6">
        <v>128.05000000000001</v>
      </c>
      <c r="D27" s="6">
        <v>38.11</v>
      </c>
      <c r="E27" s="47">
        <v>4880</v>
      </c>
      <c r="F27" s="81"/>
      <c r="G27" s="82"/>
      <c r="H27" s="114">
        <v>6</v>
      </c>
      <c r="I27" s="26">
        <v>38.11</v>
      </c>
      <c r="J27" s="99">
        <f>H27*I27</f>
        <v>228.66</v>
      </c>
      <c r="K27" s="133">
        <v>990.91</v>
      </c>
      <c r="L27" s="143">
        <f>K27+J27</f>
        <v>1219.57</v>
      </c>
      <c r="M27" s="156">
        <f>E27-L27</f>
        <v>3660.4300000000003</v>
      </c>
      <c r="N27" s="157">
        <f>M27/E27</f>
        <v>0.75008811475409842</v>
      </c>
      <c r="O27" s="1"/>
    </row>
    <row r="28" spans="1:15" x14ac:dyDescent="0.25">
      <c r="A28" s="44" t="s">
        <v>50</v>
      </c>
      <c r="B28" s="8" t="s">
        <v>49</v>
      </c>
      <c r="C28" s="6">
        <v>128.05000000000001</v>
      </c>
      <c r="D28" s="6">
        <v>38.11</v>
      </c>
      <c r="E28" s="47">
        <v>4880</v>
      </c>
      <c r="F28" s="81"/>
      <c r="G28" s="82"/>
      <c r="H28" s="114">
        <v>9</v>
      </c>
      <c r="I28" s="26">
        <v>38.11</v>
      </c>
      <c r="J28" s="99">
        <f t="shared" ref="J28:J33" si="5">H28*I28</f>
        <v>342.99</v>
      </c>
      <c r="K28" s="133">
        <v>1272.94</v>
      </c>
      <c r="L28" s="143">
        <f t="shared" ref="L28:L33" si="6">K28+J28</f>
        <v>1615.93</v>
      </c>
      <c r="M28" s="156">
        <f t="shared" ref="M28:M33" si="7">E28-L28</f>
        <v>3264.0699999999997</v>
      </c>
      <c r="N28" s="157">
        <f t="shared" ref="N28:N33" si="8">M28/E28</f>
        <v>0.66886680327868842</v>
      </c>
      <c r="O28" s="1"/>
    </row>
    <row r="29" spans="1:15" x14ac:dyDescent="0.25">
      <c r="A29" s="44" t="s">
        <v>51</v>
      </c>
      <c r="B29" s="8" t="s">
        <v>49</v>
      </c>
      <c r="C29" s="6">
        <v>305.05</v>
      </c>
      <c r="D29" s="6">
        <v>25.91</v>
      </c>
      <c r="E29" s="47">
        <v>7904</v>
      </c>
      <c r="F29" s="81"/>
      <c r="G29" s="82"/>
      <c r="H29" s="114">
        <v>12</v>
      </c>
      <c r="I29" s="26">
        <v>25.92</v>
      </c>
      <c r="J29" s="99">
        <f t="shared" si="5"/>
        <v>311.04000000000002</v>
      </c>
      <c r="K29" s="133">
        <v>933.01</v>
      </c>
      <c r="L29" s="143">
        <f t="shared" si="6"/>
        <v>1244.05</v>
      </c>
      <c r="M29" s="156">
        <f t="shared" si="7"/>
        <v>6659.95</v>
      </c>
      <c r="N29" s="157">
        <f t="shared" si="8"/>
        <v>0.8426050101214575</v>
      </c>
      <c r="O29" s="1"/>
    </row>
    <row r="30" spans="1:15" x14ac:dyDescent="0.25">
      <c r="A30" s="44" t="s">
        <v>52</v>
      </c>
      <c r="B30" s="8" t="s">
        <v>49</v>
      </c>
      <c r="C30" s="6">
        <v>236.89</v>
      </c>
      <c r="D30" s="6">
        <v>25.91</v>
      </c>
      <c r="E30" s="47">
        <v>6138</v>
      </c>
      <c r="F30" s="81"/>
      <c r="G30" s="82"/>
      <c r="H30" s="113">
        <v>0</v>
      </c>
      <c r="I30" s="25">
        <v>25.91</v>
      </c>
      <c r="J30" s="99">
        <f>H30*I30</f>
        <v>0</v>
      </c>
      <c r="K30" s="133">
        <v>0</v>
      </c>
      <c r="L30" s="143">
        <f t="shared" si="6"/>
        <v>0</v>
      </c>
      <c r="M30" s="156">
        <f t="shared" si="7"/>
        <v>6138</v>
      </c>
      <c r="N30" s="157">
        <f>M30/E30</f>
        <v>1</v>
      </c>
      <c r="O30" s="1"/>
    </row>
    <row r="31" spans="1:15" x14ac:dyDescent="0.25">
      <c r="A31" s="44" t="s">
        <v>53</v>
      </c>
      <c r="B31" s="8" t="s">
        <v>49</v>
      </c>
      <c r="C31" s="6">
        <v>128.05000000000001</v>
      </c>
      <c r="D31" s="6">
        <v>38.11</v>
      </c>
      <c r="E31" s="47">
        <v>4880</v>
      </c>
      <c r="F31" s="81"/>
      <c r="G31" s="82"/>
      <c r="H31" s="114">
        <v>3</v>
      </c>
      <c r="I31" s="26">
        <v>38.11</v>
      </c>
      <c r="J31" s="99">
        <f t="shared" si="5"/>
        <v>114.33</v>
      </c>
      <c r="K31" s="133">
        <v>1219.6199999999999</v>
      </c>
      <c r="L31" s="143">
        <f t="shared" si="6"/>
        <v>1333.9499999999998</v>
      </c>
      <c r="M31" s="156">
        <f t="shared" si="7"/>
        <v>3546.05</v>
      </c>
      <c r="N31" s="157">
        <f t="shared" si="8"/>
        <v>0.72664959016393449</v>
      </c>
      <c r="O31" s="1"/>
    </row>
    <row r="32" spans="1:15" x14ac:dyDescent="0.25">
      <c r="A32" s="44" t="s">
        <v>54</v>
      </c>
      <c r="B32" s="8" t="s">
        <v>49</v>
      </c>
      <c r="C32" s="6">
        <v>288.11</v>
      </c>
      <c r="D32" s="6">
        <v>38.11</v>
      </c>
      <c r="E32" s="47">
        <v>10980</v>
      </c>
      <c r="F32" s="81"/>
      <c r="G32" s="82"/>
      <c r="H32" s="114">
        <v>37</v>
      </c>
      <c r="I32" s="26">
        <v>38.11</v>
      </c>
      <c r="J32" s="99">
        <f t="shared" si="5"/>
        <v>1410.07</v>
      </c>
      <c r="K32" s="133">
        <v>2286.7199999999998</v>
      </c>
      <c r="L32" s="143">
        <f t="shared" si="6"/>
        <v>3696.79</v>
      </c>
      <c r="M32" s="156">
        <f t="shared" si="7"/>
        <v>7283.21</v>
      </c>
      <c r="N32" s="157">
        <f t="shared" si="8"/>
        <v>0.66331602914389798</v>
      </c>
      <c r="O32" s="1"/>
    </row>
    <row r="33" spans="1:15" x14ac:dyDescent="0.25">
      <c r="A33" s="44" t="s">
        <v>55</v>
      </c>
      <c r="B33" s="8" t="s">
        <v>49</v>
      </c>
      <c r="C33" s="6">
        <v>314.87</v>
      </c>
      <c r="D33" s="6">
        <v>38.11</v>
      </c>
      <c r="E33" s="47">
        <v>12000</v>
      </c>
      <c r="F33" s="81"/>
      <c r="G33" s="82"/>
      <c r="H33" s="114">
        <v>43</v>
      </c>
      <c r="I33" s="26">
        <v>38.11</v>
      </c>
      <c r="J33" s="99">
        <f t="shared" si="5"/>
        <v>1638.73</v>
      </c>
      <c r="K33" s="133">
        <v>2591.62</v>
      </c>
      <c r="L33" s="143">
        <f t="shared" si="6"/>
        <v>4230.3500000000004</v>
      </c>
      <c r="M33" s="156">
        <f t="shared" si="7"/>
        <v>7769.65</v>
      </c>
      <c r="N33" s="157">
        <f t="shared" si="8"/>
        <v>0.64747083333333333</v>
      </c>
      <c r="O33" s="1"/>
    </row>
    <row r="34" spans="1:15" x14ac:dyDescent="0.25">
      <c r="A34" s="44"/>
      <c r="B34" s="8"/>
      <c r="C34" s="6"/>
      <c r="D34" s="6"/>
      <c r="E34" s="46"/>
      <c r="F34" s="81"/>
      <c r="G34" s="82"/>
      <c r="H34" s="113"/>
      <c r="I34" s="25"/>
      <c r="J34" s="100"/>
      <c r="K34" s="133"/>
      <c r="L34" s="142"/>
      <c r="M34" s="158"/>
      <c r="N34" s="159"/>
      <c r="O34" s="1"/>
    </row>
    <row r="35" spans="1:15" x14ac:dyDescent="0.25">
      <c r="A35" s="44" t="s">
        <v>56</v>
      </c>
      <c r="B35" s="8" t="s">
        <v>46</v>
      </c>
      <c r="C35" s="6"/>
      <c r="D35" s="6"/>
      <c r="E35" s="48"/>
      <c r="F35" s="79"/>
      <c r="G35" s="80"/>
      <c r="H35" s="113"/>
      <c r="I35" s="25"/>
      <c r="J35" s="100"/>
      <c r="K35" s="133"/>
      <c r="L35" s="142"/>
      <c r="M35" s="158"/>
      <c r="N35" s="159"/>
      <c r="O35" s="1"/>
    </row>
    <row r="36" spans="1:15" x14ac:dyDescent="0.25">
      <c r="A36" s="49" t="s">
        <v>57</v>
      </c>
      <c r="B36" s="8" t="s">
        <v>58</v>
      </c>
      <c r="C36" s="6">
        <v>78</v>
      </c>
      <c r="D36" s="6">
        <v>76.92</v>
      </c>
      <c r="E36" s="50">
        <f>6000</f>
        <v>6000</v>
      </c>
      <c r="F36" s="79"/>
      <c r="G36" s="80"/>
      <c r="H36" s="114">
        <v>0</v>
      </c>
      <c r="I36" s="26">
        <v>0</v>
      </c>
      <c r="J36" s="99">
        <f>H36*I36</f>
        <v>0</v>
      </c>
      <c r="K36" s="133">
        <v>2999.93</v>
      </c>
      <c r="L36" s="143">
        <f>K36+J36</f>
        <v>2999.93</v>
      </c>
      <c r="M36" s="156">
        <f>E36-L36</f>
        <v>3000.07</v>
      </c>
      <c r="N36" s="157">
        <f>M36/E36</f>
        <v>0.50001166666666674</v>
      </c>
      <c r="O36" s="1"/>
    </row>
    <row r="37" spans="1:15" x14ac:dyDescent="0.25">
      <c r="A37" s="49" t="s">
        <v>59</v>
      </c>
      <c r="B37" s="8" t="s">
        <v>58</v>
      </c>
      <c r="C37" s="6">
        <v>104</v>
      </c>
      <c r="D37" s="6">
        <v>76.92</v>
      </c>
      <c r="E37" s="50">
        <f>8000</f>
        <v>8000</v>
      </c>
      <c r="F37" s="79"/>
      <c r="G37" s="80"/>
      <c r="H37" s="114">
        <v>0</v>
      </c>
      <c r="I37" s="26">
        <v>0</v>
      </c>
      <c r="J37" s="99">
        <v>0</v>
      </c>
      <c r="K37" s="133">
        <v>0</v>
      </c>
      <c r="L37" s="145">
        <v>0</v>
      </c>
      <c r="M37" s="156">
        <f>E37-L37</f>
        <v>8000</v>
      </c>
      <c r="N37" s="157">
        <f>M37/E37</f>
        <v>1</v>
      </c>
      <c r="O37" s="1"/>
    </row>
    <row r="38" spans="1:15" x14ac:dyDescent="0.25">
      <c r="A38" s="51" t="s">
        <v>60</v>
      </c>
      <c r="B38" s="10"/>
      <c r="C38" s="11"/>
      <c r="D38" s="40"/>
      <c r="E38" s="52">
        <f>367678</f>
        <v>367678</v>
      </c>
      <c r="F38" s="77"/>
      <c r="G38" s="78"/>
      <c r="H38" s="113"/>
      <c r="I38" s="25"/>
      <c r="J38" s="101">
        <f>J13+J14+J15+J16+J17+J18+J19+J22+J23+J27+J28+J29+J30+J31+J32+J33+J36+J37</f>
        <v>31833.800000000007</v>
      </c>
      <c r="K38" s="134">
        <f>SUM(K13:K37)</f>
        <v>66011.66</v>
      </c>
      <c r="L38" s="146">
        <f>SUM(L13:L37)</f>
        <v>97845.459999999992</v>
      </c>
      <c r="M38" s="160">
        <f>M13+M14+M15+M16+M17+M18+M19+M22+M23+M27+M28+M29+M30+M31+M32+M33+M36+M37</f>
        <v>269832.54000000004</v>
      </c>
      <c r="N38" s="161">
        <f>M38/E38</f>
        <v>0.73388274522816166</v>
      </c>
      <c r="O38" s="1"/>
    </row>
    <row r="39" spans="1:15" x14ac:dyDescent="0.25">
      <c r="A39" s="42" t="s">
        <v>61</v>
      </c>
      <c r="B39" s="4"/>
      <c r="C39" s="5"/>
      <c r="D39" s="5"/>
      <c r="E39" s="43"/>
      <c r="F39" s="79"/>
      <c r="G39" s="80"/>
      <c r="H39" s="118"/>
      <c r="I39" s="117"/>
      <c r="J39" s="100"/>
      <c r="K39" s="132"/>
      <c r="L39" s="141"/>
      <c r="M39" s="108"/>
      <c r="N39" s="162"/>
      <c r="O39" s="1"/>
    </row>
    <row r="40" spans="1:15" x14ac:dyDescent="0.25">
      <c r="A40" s="44" t="s">
        <v>62</v>
      </c>
      <c r="B40" s="8" t="s">
        <v>63</v>
      </c>
      <c r="C40" s="6"/>
      <c r="D40" s="6"/>
      <c r="E40" s="45"/>
      <c r="F40" s="77"/>
      <c r="G40" s="78"/>
      <c r="H40" s="118"/>
      <c r="I40" s="117"/>
      <c r="J40" s="100"/>
      <c r="K40" s="133"/>
      <c r="L40" s="142"/>
      <c r="M40" s="108"/>
      <c r="N40" s="159"/>
      <c r="O40" s="1"/>
    </row>
    <row r="41" spans="1:15" x14ac:dyDescent="0.25">
      <c r="A41" s="44" t="s">
        <v>64</v>
      </c>
      <c r="B41" s="8" t="s">
        <v>30</v>
      </c>
      <c r="C41" s="6"/>
      <c r="D41" s="6"/>
      <c r="E41" s="45"/>
      <c r="F41" s="79"/>
      <c r="G41" s="80"/>
      <c r="H41" s="113"/>
      <c r="I41" s="25"/>
      <c r="J41" s="100"/>
      <c r="K41" s="133"/>
      <c r="L41" s="142"/>
      <c r="M41" s="108"/>
      <c r="N41" s="159"/>
      <c r="O41" s="1"/>
    </row>
    <row r="42" spans="1:15" x14ac:dyDescent="0.25">
      <c r="A42" s="44" t="s">
        <v>65</v>
      </c>
      <c r="B42" s="8" t="s">
        <v>66</v>
      </c>
      <c r="C42" s="6">
        <v>30</v>
      </c>
      <c r="D42" s="6">
        <v>189</v>
      </c>
      <c r="E42" s="53">
        <v>5670</v>
      </c>
      <c r="F42" s="79"/>
      <c r="G42" s="80"/>
      <c r="H42" s="114">
        <v>1</v>
      </c>
      <c r="I42" s="26">
        <v>122.87</v>
      </c>
      <c r="J42" s="99">
        <f>H42*I42</f>
        <v>122.87</v>
      </c>
      <c r="K42" s="133">
        <v>1004.08</v>
      </c>
      <c r="L42" s="143">
        <f>K42+J42</f>
        <v>1126.95</v>
      </c>
      <c r="M42" s="156">
        <f>E42-L42</f>
        <v>4543.05</v>
      </c>
      <c r="N42" s="157">
        <f>M42/E42</f>
        <v>0.80124338624338631</v>
      </c>
      <c r="O42" s="1"/>
    </row>
    <row r="43" spans="1:15" x14ac:dyDescent="0.25">
      <c r="A43" s="44" t="s">
        <v>67</v>
      </c>
      <c r="B43" s="8" t="s">
        <v>68</v>
      </c>
      <c r="C43" s="6">
        <v>23</v>
      </c>
      <c r="D43" s="6">
        <v>105.9</v>
      </c>
      <c r="E43" s="53">
        <v>2436</v>
      </c>
      <c r="F43" s="79"/>
      <c r="G43" s="80"/>
      <c r="H43" s="114">
        <v>8.41</v>
      </c>
      <c r="I43" s="26">
        <v>105.9</v>
      </c>
      <c r="J43" s="99">
        <f>H43*I43</f>
        <v>890.61900000000003</v>
      </c>
      <c r="K43" s="133">
        <v>1392.69</v>
      </c>
      <c r="L43" s="143">
        <f>J43+K43</f>
        <v>2283.3090000000002</v>
      </c>
      <c r="M43" s="156">
        <f>E43-L43</f>
        <v>152.6909999999998</v>
      </c>
      <c r="N43" s="157" t="s">
        <v>126</v>
      </c>
      <c r="O43" s="1"/>
    </row>
    <row r="44" spans="1:15" x14ac:dyDescent="0.25">
      <c r="A44" s="51" t="s">
        <v>69</v>
      </c>
      <c r="B44" s="10"/>
      <c r="C44" s="11"/>
      <c r="D44" s="40"/>
      <c r="E44" s="54">
        <v>8106</v>
      </c>
      <c r="F44" s="77"/>
      <c r="G44" s="78"/>
      <c r="H44" s="113"/>
      <c r="I44" s="25"/>
      <c r="J44" s="101">
        <f>J42+J43</f>
        <v>1013.489</v>
      </c>
      <c r="K44" s="134">
        <f>K42+K43</f>
        <v>2396.77</v>
      </c>
      <c r="L44" s="146">
        <f>L42+L43</f>
        <v>3410.259</v>
      </c>
      <c r="M44" s="160">
        <f>M42+M43</f>
        <v>4695.741</v>
      </c>
      <c r="N44" s="161">
        <f>M44/E44</f>
        <v>0.57929200592153962</v>
      </c>
      <c r="O44" s="1"/>
    </row>
    <row r="45" spans="1:15" x14ac:dyDescent="0.25">
      <c r="A45" s="42" t="s">
        <v>70</v>
      </c>
      <c r="B45" s="4"/>
      <c r="C45" s="6"/>
      <c r="D45" s="6"/>
      <c r="E45" s="45"/>
      <c r="F45" s="77"/>
      <c r="G45" s="78"/>
      <c r="H45" s="113"/>
      <c r="I45" s="25"/>
      <c r="J45" s="102"/>
      <c r="K45" s="132"/>
      <c r="L45" s="141"/>
      <c r="M45" s="110"/>
      <c r="N45" s="162"/>
      <c r="O45" s="1"/>
    </row>
    <row r="46" spans="1:15" x14ac:dyDescent="0.25">
      <c r="A46" s="44" t="s">
        <v>71</v>
      </c>
      <c r="B46" s="8" t="s">
        <v>72</v>
      </c>
      <c r="C46" s="6">
        <v>1</v>
      </c>
      <c r="D46" s="9">
        <v>37000</v>
      </c>
      <c r="E46" s="53">
        <v>37000</v>
      </c>
      <c r="F46" s="77"/>
      <c r="G46" s="83"/>
      <c r="H46" s="114">
        <v>0</v>
      </c>
      <c r="I46" s="119">
        <v>37000</v>
      </c>
      <c r="J46" s="102">
        <f t="shared" ref="J46:J51" si="9">H46*I46</f>
        <v>0</v>
      </c>
      <c r="K46" s="132">
        <v>0</v>
      </c>
      <c r="L46" s="147">
        <f t="shared" ref="L46:L51" si="10">K46+J46</f>
        <v>0</v>
      </c>
      <c r="M46" s="163">
        <f>E46-L46</f>
        <v>37000</v>
      </c>
      <c r="N46" s="164">
        <f>M46/E46</f>
        <v>1</v>
      </c>
      <c r="O46" s="1"/>
    </row>
    <row r="47" spans="1:15" x14ac:dyDescent="0.25">
      <c r="A47" s="44" t="s">
        <v>73</v>
      </c>
      <c r="B47" s="8" t="s">
        <v>74</v>
      </c>
      <c r="C47" s="6">
        <v>4</v>
      </c>
      <c r="D47" s="9">
        <v>1700</v>
      </c>
      <c r="E47" s="53">
        <v>6800</v>
      </c>
      <c r="F47" s="77"/>
      <c r="G47" s="83"/>
      <c r="H47" s="114">
        <v>0</v>
      </c>
      <c r="I47" s="120">
        <v>1700</v>
      </c>
      <c r="J47" s="102">
        <f t="shared" si="9"/>
        <v>0</v>
      </c>
      <c r="K47" s="133">
        <v>1615.96</v>
      </c>
      <c r="L47" s="148">
        <f t="shared" si="10"/>
        <v>1615.96</v>
      </c>
      <c r="M47" s="163">
        <f t="shared" ref="M47:M51" si="11">E47-L47</f>
        <v>5184.04</v>
      </c>
      <c r="N47" s="164">
        <f t="shared" ref="N47:N51" si="12">M47/E47</f>
        <v>0.76235882352941176</v>
      </c>
      <c r="O47" s="1"/>
    </row>
    <row r="48" spans="1:15" ht="23.25" x14ac:dyDescent="0.25">
      <c r="A48" s="44" t="s">
        <v>75</v>
      </c>
      <c r="B48" s="12" t="s">
        <v>68</v>
      </c>
      <c r="C48" s="6">
        <v>10</v>
      </c>
      <c r="D48" s="6">
        <v>909</v>
      </c>
      <c r="E48" s="53">
        <v>9090</v>
      </c>
      <c r="F48" s="84">
        <v>1575.3</v>
      </c>
      <c r="G48" s="85">
        <v>10665.3</v>
      </c>
      <c r="H48" s="113">
        <v>0</v>
      </c>
      <c r="I48" s="26">
        <v>909</v>
      </c>
      <c r="J48" s="102">
        <f t="shared" si="9"/>
        <v>0</v>
      </c>
      <c r="K48" s="133">
        <v>10665.3</v>
      </c>
      <c r="L48" s="143">
        <f t="shared" si="10"/>
        <v>10665.3</v>
      </c>
      <c r="M48" s="163">
        <f>G48-L48</f>
        <v>0</v>
      </c>
      <c r="N48" s="164">
        <f t="shared" si="12"/>
        <v>0</v>
      </c>
      <c r="O48" s="1"/>
    </row>
    <row r="49" spans="1:15" x14ac:dyDescent="0.25">
      <c r="A49" s="44" t="s">
        <v>76</v>
      </c>
      <c r="B49" s="12" t="s">
        <v>77</v>
      </c>
      <c r="C49" s="6">
        <v>2</v>
      </c>
      <c r="D49" s="9">
        <v>2000</v>
      </c>
      <c r="E49" s="53">
        <v>4000</v>
      </c>
      <c r="F49" s="84">
        <v>-1575.3</v>
      </c>
      <c r="G49" s="85">
        <f>E49+F49</f>
        <v>2424.6999999999998</v>
      </c>
      <c r="H49" s="113">
        <v>0</v>
      </c>
      <c r="I49" s="26">
        <v>2000</v>
      </c>
      <c r="J49" s="102">
        <f t="shared" si="9"/>
        <v>0</v>
      </c>
      <c r="K49" s="133">
        <v>1394.45</v>
      </c>
      <c r="L49" s="143">
        <f t="shared" si="10"/>
        <v>1394.45</v>
      </c>
      <c r="M49" s="163">
        <f>G49-L49</f>
        <v>1030.2499999999998</v>
      </c>
      <c r="N49" s="164">
        <f t="shared" si="12"/>
        <v>0.25756249999999992</v>
      </c>
      <c r="O49" s="1"/>
    </row>
    <row r="50" spans="1:15" x14ac:dyDescent="0.25">
      <c r="A50" s="44" t="s">
        <v>78</v>
      </c>
      <c r="B50" s="12" t="s">
        <v>32</v>
      </c>
      <c r="C50" s="6">
        <v>48</v>
      </c>
      <c r="D50" s="6">
        <v>423.34</v>
      </c>
      <c r="E50" s="53">
        <v>20320.32</v>
      </c>
      <c r="F50" s="77"/>
      <c r="G50" s="86"/>
      <c r="H50" s="113">
        <v>0</v>
      </c>
      <c r="I50" s="26">
        <v>423.34</v>
      </c>
      <c r="J50" s="102">
        <f t="shared" si="9"/>
        <v>0</v>
      </c>
      <c r="K50" s="133">
        <v>5030</v>
      </c>
      <c r="L50" s="143">
        <f t="shared" si="10"/>
        <v>5030</v>
      </c>
      <c r="M50" s="163">
        <f t="shared" si="11"/>
        <v>15290.32</v>
      </c>
      <c r="N50" s="164">
        <f t="shared" si="12"/>
        <v>0.7524645281176674</v>
      </c>
      <c r="O50" s="1"/>
    </row>
    <row r="51" spans="1:15" x14ac:dyDescent="0.25">
      <c r="A51" s="44" t="s">
        <v>79</v>
      </c>
      <c r="B51" s="12" t="s">
        <v>32</v>
      </c>
      <c r="C51" s="6">
        <v>48</v>
      </c>
      <c r="D51" s="6">
        <v>100</v>
      </c>
      <c r="E51" s="53">
        <v>4800</v>
      </c>
      <c r="F51" s="79"/>
      <c r="G51" s="87"/>
      <c r="H51" s="113">
        <v>6</v>
      </c>
      <c r="I51" s="26">
        <v>96.79</v>
      </c>
      <c r="J51" s="102">
        <f t="shared" si="9"/>
        <v>580.74</v>
      </c>
      <c r="K51" s="133">
        <v>1064.68</v>
      </c>
      <c r="L51" s="143">
        <f t="shared" si="10"/>
        <v>1645.42</v>
      </c>
      <c r="M51" s="163">
        <f t="shared" si="11"/>
        <v>3154.58</v>
      </c>
      <c r="N51" s="164">
        <f t="shared" si="12"/>
        <v>0.6572041666666667</v>
      </c>
      <c r="O51" s="1"/>
    </row>
    <row r="52" spans="1:15" x14ac:dyDescent="0.25">
      <c r="A52" s="51" t="s">
        <v>80</v>
      </c>
      <c r="B52" s="10"/>
      <c r="C52" s="11"/>
      <c r="D52" s="40"/>
      <c r="E52" s="54">
        <v>82010.320000000007</v>
      </c>
      <c r="F52" s="88"/>
      <c r="G52" s="86"/>
      <c r="H52" s="113"/>
      <c r="I52" s="25"/>
      <c r="J52" s="103">
        <f>J46+J47+J48+J49+J50+J51</f>
        <v>580.74</v>
      </c>
      <c r="K52" s="135">
        <f>K46+K47+K48+K49+K50+K51</f>
        <v>19770.39</v>
      </c>
      <c r="L52" s="146">
        <f>SUM(L46:L51)</f>
        <v>20351.129999999997</v>
      </c>
      <c r="M52" s="160">
        <f>SUM(M46:M51)</f>
        <v>61659.19</v>
      </c>
      <c r="N52" s="161">
        <f>M52/E52</f>
        <v>0.75184671880319454</v>
      </c>
      <c r="O52" s="1"/>
    </row>
    <row r="53" spans="1:15" x14ac:dyDescent="0.25">
      <c r="A53" s="42" t="s">
        <v>81</v>
      </c>
      <c r="B53" s="8"/>
      <c r="C53" s="6"/>
      <c r="D53" s="6"/>
      <c r="E53" s="45"/>
      <c r="F53" s="77"/>
      <c r="G53" s="78"/>
      <c r="H53" s="113"/>
      <c r="I53" s="25"/>
      <c r="J53" s="102"/>
      <c r="K53" s="132"/>
      <c r="L53" s="142"/>
      <c r="M53" s="108"/>
      <c r="N53" s="159"/>
      <c r="O53" s="1"/>
    </row>
    <row r="54" spans="1:15" x14ac:dyDescent="0.25">
      <c r="A54" s="44" t="s">
        <v>82</v>
      </c>
      <c r="B54" s="8" t="s">
        <v>30</v>
      </c>
      <c r="C54" s="6">
        <v>48</v>
      </c>
      <c r="D54" s="6">
        <v>310</v>
      </c>
      <c r="E54" s="53">
        <v>14880</v>
      </c>
      <c r="F54" s="77"/>
      <c r="G54" s="78"/>
      <c r="H54" s="113">
        <v>0.41</v>
      </c>
      <c r="I54" s="26">
        <v>310</v>
      </c>
      <c r="J54" s="102">
        <f>H54*I54</f>
        <v>127.1</v>
      </c>
      <c r="K54" s="133">
        <v>369.37</v>
      </c>
      <c r="L54" s="142">
        <f>K54+J54</f>
        <v>496.47</v>
      </c>
      <c r="M54" s="112">
        <f>E54-L54</f>
        <v>14383.53</v>
      </c>
      <c r="N54" s="164">
        <f>M54/E54</f>
        <v>0.96663508064516135</v>
      </c>
      <c r="O54" s="1"/>
    </row>
    <row r="55" spans="1:15" x14ac:dyDescent="0.25">
      <c r="A55" s="44" t="s">
        <v>83</v>
      </c>
      <c r="B55" s="8" t="s">
        <v>30</v>
      </c>
      <c r="C55" s="6">
        <v>0</v>
      </c>
      <c r="D55" s="6">
        <v>0</v>
      </c>
      <c r="E55" s="45">
        <v>0</v>
      </c>
      <c r="F55" s="79"/>
      <c r="G55" s="80"/>
      <c r="H55" s="113">
        <v>0</v>
      </c>
      <c r="I55" s="26">
        <v>0</v>
      </c>
      <c r="J55" s="102">
        <f>H55*I55</f>
        <v>0</v>
      </c>
      <c r="K55" s="133">
        <v>0</v>
      </c>
      <c r="L55" s="142">
        <f>K55+J55</f>
        <v>0</v>
      </c>
      <c r="M55" s="112">
        <v>0</v>
      </c>
      <c r="N55" s="164">
        <v>0</v>
      </c>
      <c r="O55" s="1"/>
    </row>
    <row r="56" spans="1:15" x14ac:dyDescent="0.25">
      <c r="A56" s="44" t="s">
        <v>84</v>
      </c>
      <c r="B56" s="8" t="s">
        <v>30</v>
      </c>
      <c r="C56" s="6">
        <v>48</v>
      </c>
      <c r="D56" s="6">
        <v>225</v>
      </c>
      <c r="E56" s="53">
        <v>10800</v>
      </c>
      <c r="F56" s="77"/>
      <c r="G56" s="78"/>
      <c r="H56" s="113">
        <v>10.68</v>
      </c>
      <c r="I56" s="26">
        <v>225</v>
      </c>
      <c r="J56" s="102">
        <f>H56*I56</f>
        <v>2403</v>
      </c>
      <c r="K56" s="133">
        <v>2297.25</v>
      </c>
      <c r="L56" s="142">
        <f t="shared" ref="L56:L57" si="13">K56+J56</f>
        <v>4700.25</v>
      </c>
      <c r="M56" s="112">
        <f t="shared" ref="M56:M57" si="14">E56-L56</f>
        <v>6099.75</v>
      </c>
      <c r="N56" s="164">
        <f t="shared" ref="N56:N57" si="15">M56/E56</f>
        <v>0.56479166666666669</v>
      </c>
      <c r="O56" s="1"/>
    </row>
    <row r="57" spans="1:15" x14ac:dyDescent="0.25">
      <c r="A57" s="44" t="s">
        <v>85</v>
      </c>
      <c r="B57" s="8" t="s">
        <v>30</v>
      </c>
      <c r="C57" s="6">
        <v>48</v>
      </c>
      <c r="D57" s="6">
        <v>237</v>
      </c>
      <c r="E57" s="53">
        <v>11376</v>
      </c>
      <c r="F57" s="79"/>
      <c r="G57" s="80"/>
      <c r="H57" s="113">
        <v>3.57</v>
      </c>
      <c r="I57" s="26">
        <v>237</v>
      </c>
      <c r="J57" s="102">
        <f>H57*I57</f>
        <v>846.08999999999992</v>
      </c>
      <c r="K57" s="133">
        <v>2034.88</v>
      </c>
      <c r="L57" s="142">
        <f t="shared" si="13"/>
        <v>2880.9700000000003</v>
      </c>
      <c r="M57" s="112">
        <f t="shared" si="14"/>
        <v>8495.0299999999988</v>
      </c>
      <c r="N57" s="164">
        <f t="shared" si="15"/>
        <v>0.74675017580872005</v>
      </c>
      <c r="O57" s="1"/>
    </row>
    <row r="58" spans="1:15" x14ac:dyDescent="0.25">
      <c r="A58" s="51" t="s">
        <v>86</v>
      </c>
      <c r="B58" s="13"/>
      <c r="C58" s="11"/>
      <c r="D58" s="41"/>
      <c r="E58" s="54">
        <v>37056</v>
      </c>
      <c r="F58" s="77"/>
      <c r="G58" s="78"/>
      <c r="H58" s="113"/>
      <c r="I58" s="25"/>
      <c r="J58" s="101">
        <f>J54+J55+J56+J57</f>
        <v>3376.1899999999996</v>
      </c>
      <c r="K58" s="134">
        <f>SUM(K54:K57)</f>
        <v>4701.5</v>
      </c>
      <c r="L58" s="146">
        <f>SUM(L54:L57)</f>
        <v>8077.6900000000005</v>
      </c>
      <c r="M58" s="160">
        <f>SUM(M54:M57)</f>
        <v>28978.309999999998</v>
      </c>
      <c r="N58" s="165">
        <f>M58/E58</f>
        <v>0.78201397884283241</v>
      </c>
      <c r="O58" s="1"/>
    </row>
    <row r="59" spans="1:15" x14ac:dyDescent="0.25">
      <c r="A59" s="42" t="s">
        <v>87</v>
      </c>
      <c r="B59" s="4"/>
      <c r="C59" s="6"/>
      <c r="D59" s="6"/>
      <c r="E59" s="45"/>
      <c r="F59" s="77"/>
      <c r="G59" s="78"/>
      <c r="H59" s="113"/>
      <c r="I59" s="25"/>
      <c r="J59" s="102"/>
      <c r="K59" s="133"/>
      <c r="L59" s="141"/>
      <c r="M59" s="108"/>
      <c r="N59" s="162"/>
      <c r="O59" s="1"/>
    </row>
    <row r="60" spans="1:15" x14ac:dyDescent="0.25">
      <c r="A60" s="44" t="s">
        <v>88</v>
      </c>
      <c r="B60" s="8" t="s">
        <v>68</v>
      </c>
      <c r="C60" s="6">
        <v>5</v>
      </c>
      <c r="D60" s="9">
        <v>1000</v>
      </c>
      <c r="E60" s="53">
        <v>5000</v>
      </c>
      <c r="F60" s="77"/>
      <c r="G60" s="78"/>
      <c r="H60" s="113">
        <v>0</v>
      </c>
      <c r="I60" s="26">
        <v>1000</v>
      </c>
      <c r="J60" s="102">
        <f>H60*I60</f>
        <v>0</v>
      </c>
      <c r="K60" s="133">
        <v>0</v>
      </c>
      <c r="L60" s="142">
        <f>K60+J60</f>
        <v>0</v>
      </c>
      <c r="M60" s="112">
        <f>E60-L60</f>
        <v>5000</v>
      </c>
      <c r="N60" s="164">
        <f>M60/E60</f>
        <v>1</v>
      </c>
      <c r="O60" s="1"/>
    </row>
    <row r="61" spans="1:15" x14ac:dyDescent="0.25">
      <c r="A61" s="44" t="s">
        <v>89</v>
      </c>
      <c r="B61" s="8" t="s">
        <v>68</v>
      </c>
      <c r="C61" s="6">
        <v>2</v>
      </c>
      <c r="D61" s="9">
        <v>1000</v>
      </c>
      <c r="E61" s="53">
        <v>2000</v>
      </c>
      <c r="F61" s="77"/>
      <c r="G61" s="78"/>
      <c r="H61" s="113">
        <v>0</v>
      </c>
      <c r="I61" s="26">
        <v>1000</v>
      </c>
      <c r="J61" s="102">
        <f>H61*I61</f>
        <v>0</v>
      </c>
      <c r="K61" s="133">
        <v>1000</v>
      </c>
      <c r="L61" s="142">
        <f t="shared" ref="L61:L68" si="16">K61+J61</f>
        <v>1000</v>
      </c>
      <c r="M61" s="112">
        <f t="shared" ref="M61:M68" si="17">E61-L61</f>
        <v>1000</v>
      </c>
      <c r="N61" s="164">
        <f t="shared" ref="N61:N68" si="18">M61/E61</f>
        <v>0.5</v>
      </c>
      <c r="O61" s="1"/>
    </row>
    <row r="62" spans="1:15" x14ac:dyDescent="0.25">
      <c r="A62" s="44" t="s">
        <v>90</v>
      </c>
      <c r="B62" s="8" t="s">
        <v>91</v>
      </c>
      <c r="C62" s="6">
        <v>4</v>
      </c>
      <c r="D62" s="9">
        <v>6400</v>
      </c>
      <c r="E62" s="53">
        <v>25600</v>
      </c>
      <c r="F62" s="77"/>
      <c r="G62" s="78"/>
      <c r="H62" s="113">
        <v>1</v>
      </c>
      <c r="I62" s="115">
        <v>6400</v>
      </c>
      <c r="J62" s="102">
        <f>H62*I62</f>
        <v>6400</v>
      </c>
      <c r="K62" s="133">
        <v>0</v>
      </c>
      <c r="L62" s="142">
        <f t="shared" si="16"/>
        <v>6400</v>
      </c>
      <c r="M62" s="112">
        <f t="shared" si="17"/>
        <v>19200</v>
      </c>
      <c r="N62" s="164">
        <f t="shared" si="18"/>
        <v>0.75</v>
      </c>
      <c r="O62" s="1"/>
    </row>
    <row r="63" spans="1:15" x14ac:dyDescent="0.25">
      <c r="A63" s="44" t="s">
        <v>92</v>
      </c>
      <c r="B63" s="8" t="s">
        <v>93</v>
      </c>
      <c r="C63" s="6">
        <v>2</v>
      </c>
      <c r="D63" s="9">
        <v>3340</v>
      </c>
      <c r="E63" s="53">
        <v>3340</v>
      </c>
      <c r="F63" s="77"/>
      <c r="G63" s="78"/>
      <c r="H63" s="114">
        <v>0</v>
      </c>
      <c r="I63" s="26">
        <v>0</v>
      </c>
      <c r="J63" s="104">
        <v>0</v>
      </c>
      <c r="K63" s="133">
        <v>0</v>
      </c>
      <c r="L63" s="142">
        <f t="shared" si="16"/>
        <v>0</v>
      </c>
      <c r="M63" s="112">
        <f t="shared" si="17"/>
        <v>3340</v>
      </c>
      <c r="N63" s="164">
        <f t="shared" si="18"/>
        <v>1</v>
      </c>
      <c r="O63" s="1"/>
    </row>
    <row r="64" spans="1:15" x14ac:dyDescent="0.25">
      <c r="A64" s="44" t="s">
        <v>94</v>
      </c>
      <c r="B64" s="8" t="s">
        <v>93</v>
      </c>
      <c r="C64" s="6">
        <v>0</v>
      </c>
      <c r="D64" s="6">
        <v>0</v>
      </c>
      <c r="E64" s="45">
        <v>0</v>
      </c>
      <c r="F64" s="77"/>
      <c r="G64" s="78"/>
      <c r="H64" s="114">
        <v>0</v>
      </c>
      <c r="I64" s="26">
        <v>0</v>
      </c>
      <c r="J64" s="104">
        <v>0</v>
      </c>
      <c r="K64" s="133">
        <v>0</v>
      </c>
      <c r="L64" s="142">
        <f t="shared" si="16"/>
        <v>0</v>
      </c>
      <c r="M64" s="112">
        <f t="shared" si="17"/>
        <v>0</v>
      </c>
      <c r="N64" s="164">
        <v>0</v>
      </c>
      <c r="O64" s="1"/>
    </row>
    <row r="65" spans="1:15" x14ac:dyDescent="0.25">
      <c r="A65" s="44" t="s">
        <v>95</v>
      </c>
      <c r="B65" s="8" t="s">
        <v>74</v>
      </c>
      <c r="C65" s="6">
        <v>4</v>
      </c>
      <c r="D65" s="9">
        <v>3331.5</v>
      </c>
      <c r="E65" s="53">
        <v>13326</v>
      </c>
      <c r="F65" s="79"/>
      <c r="G65" s="80"/>
      <c r="H65" s="121">
        <v>0.55169999999999997</v>
      </c>
      <c r="I65" s="115">
        <v>3331.5</v>
      </c>
      <c r="J65" s="104">
        <f>H65*I65</f>
        <v>1837.9885499999998</v>
      </c>
      <c r="K65" s="133">
        <v>1645.04</v>
      </c>
      <c r="L65" s="142">
        <f t="shared" si="16"/>
        <v>3483.02855</v>
      </c>
      <c r="M65" s="112">
        <f t="shared" si="17"/>
        <v>9842.9714500000009</v>
      </c>
      <c r="N65" s="164">
        <f t="shared" si="18"/>
        <v>0.73862910475761678</v>
      </c>
      <c r="O65" s="1"/>
    </row>
    <row r="66" spans="1:15" ht="23.25" x14ac:dyDescent="0.25">
      <c r="A66" s="44" t="s">
        <v>96</v>
      </c>
      <c r="B66" s="7" t="s">
        <v>74</v>
      </c>
      <c r="C66" s="6">
        <v>1</v>
      </c>
      <c r="D66" s="9">
        <v>8399</v>
      </c>
      <c r="E66" s="53">
        <v>8399</v>
      </c>
      <c r="F66" s="75"/>
      <c r="G66" s="76"/>
      <c r="H66" s="121">
        <v>0</v>
      </c>
      <c r="I66" s="25">
        <v>0</v>
      </c>
      <c r="J66" s="104">
        <v>0</v>
      </c>
      <c r="K66" s="133">
        <v>8399.27</v>
      </c>
      <c r="L66" s="142">
        <f t="shared" si="16"/>
        <v>8399.27</v>
      </c>
      <c r="M66" s="112">
        <f t="shared" si="17"/>
        <v>-0.27000000000043656</v>
      </c>
      <c r="N66" s="164">
        <f t="shared" si="18"/>
        <v>-3.2146684129114958E-5</v>
      </c>
      <c r="O66" s="1"/>
    </row>
    <row r="67" spans="1:15" ht="23.25" x14ac:dyDescent="0.25">
      <c r="A67" s="44" t="s">
        <v>97</v>
      </c>
      <c r="B67" s="7" t="s">
        <v>98</v>
      </c>
      <c r="C67" s="6">
        <v>2</v>
      </c>
      <c r="D67" s="9">
        <v>2000</v>
      </c>
      <c r="E67" s="53">
        <v>4000</v>
      </c>
      <c r="F67" s="79"/>
      <c r="G67" s="80"/>
      <c r="H67" s="121">
        <v>1</v>
      </c>
      <c r="I67" s="25"/>
      <c r="J67" s="104">
        <v>0</v>
      </c>
      <c r="K67" s="133">
        <v>1452.53</v>
      </c>
      <c r="L67" s="142">
        <f t="shared" si="16"/>
        <v>1452.53</v>
      </c>
      <c r="M67" s="112">
        <f t="shared" si="17"/>
        <v>2547.4700000000003</v>
      </c>
      <c r="N67" s="164">
        <f t="shared" si="18"/>
        <v>0.63686750000000003</v>
      </c>
      <c r="O67" s="1"/>
    </row>
    <row r="68" spans="1:15" x14ac:dyDescent="0.25">
      <c r="A68" s="44" t="s">
        <v>99</v>
      </c>
      <c r="B68" s="7" t="s">
        <v>100</v>
      </c>
      <c r="C68" s="6">
        <v>4</v>
      </c>
      <c r="D68" s="9">
        <v>10000</v>
      </c>
      <c r="E68" s="53">
        <v>40000</v>
      </c>
      <c r="F68" s="79"/>
      <c r="G68" s="80"/>
      <c r="H68" s="121">
        <v>0.4521</v>
      </c>
      <c r="I68" s="27">
        <v>10000</v>
      </c>
      <c r="J68" s="104">
        <f>H68*I68</f>
        <v>4521</v>
      </c>
      <c r="K68" s="133">
        <v>6167.3</v>
      </c>
      <c r="L68" s="142">
        <f t="shared" si="16"/>
        <v>10688.3</v>
      </c>
      <c r="M68" s="112">
        <f t="shared" si="17"/>
        <v>29311.7</v>
      </c>
      <c r="N68" s="164">
        <f t="shared" si="18"/>
        <v>0.73279250000000007</v>
      </c>
      <c r="O68" s="1"/>
    </row>
    <row r="69" spans="1:15" x14ac:dyDescent="0.25">
      <c r="A69" s="51" t="s">
        <v>101</v>
      </c>
      <c r="B69" s="10"/>
      <c r="C69" s="11"/>
      <c r="D69" s="41"/>
      <c r="E69" s="54">
        <v>101665</v>
      </c>
      <c r="F69" s="77"/>
      <c r="G69" s="78"/>
      <c r="H69" s="122"/>
      <c r="I69" s="25"/>
      <c r="J69" s="101">
        <f>J60+J61+J62+J63+J64+J65+J66+J67+J68</f>
        <v>12758.98855</v>
      </c>
      <c r="K69" s="134">
        <f>SUM(K60:K68)</f>
        <v>18664.140000000003</v>
      </c>
      <c r="L69" s="146">
        <f>SUM(L60:L68)</f>
        <v>31423.128549999998</v>
      </c>
      <c r="M69" s="160">
        <f>SUM(M60:M68)</f>
        <v>70241.871449999991</v>
      </c>
      <c r="N69" s="161">
        <f>M69/E69</f>
        <v>0.69091498008164065</v>
      </c>
      <c r="O69" s="1"/>
    </row>
    <row r="70" spans="1:15" x14ac:dyDescent="0.25">
      <c r="A70" s="42" t="s">
        <v>102</v>
      </c>
      <c r="B70" s="14"/>
      <c r="C70" s="15"/>
      <c r="D70" s="15"/>
      <c r="E70" s="45"/>
      <c r="F70" s="77"/>
      <c r="G70" s="78"/>
      <c r="H70" s="118"/>
      <c r="I70" s="117"/>
      <c r="J70" s="102"/>
      <c r="K70" s="132"/>
      <c r="L70" s="142"/>
      <c r="M70" s="108"/>
      <c r="N70" s="159"/>
      <c r="O70" s="1"/>
    </row>
    <row r="71" spans="1:15" ht="23.25" x14ac:dyDescent="0.25">
      <c r="A71" s="44" t="s">
        <v>103</v>
      </c>
      <c r="B71" s="16" t="s">
        <v>100</v>
      </c>
      <c r="C71" s="6">
        <v>4</v>
      </c>
      <c r="D71" s="9">
        <v>17125</v>
      </c>
      <c r="E71" s="53">
        <v>68500</v>
      </c>
      <c r="F71" s="77"/>
      <c r="G71" s="78"/>
      <c r="H71" s="123">
        <v>1</v>
      </c>
      <c r="I71" s="38">
        <v>17125</v>
      </c>
      <c r="J71" s="104">
        <v>0</v>
      </c>
      <c r="K71" s="133">
        <v>335.39</v>
      </c>
      <c r="L71" s="142">
        <f>K71+J71</f>
        <v>335.39</v>
      </c>
      <c r="M71" s="166">
        <f>E71-L71</f>
        <v>68164.61</v>
      </c>
      <c r="N71" s="164">
        <f>M71/E71</f>
        <v>0.99510379562043794</v>
      </c>
      <c r="O71" s="1"/>
    </row>
    <row r="72" spans="1:15" ht="23.25" x14ac:dyDescent="0.25">
      <c r="A72" s="44" t="s">
        <v>104</v>
      </c>
      <c r="B72" s="17" t="s">
        <v>100</v>
      </c>
      <c r="C72" s="6">
        <v>4</v>
      </c>
      <c r="D72" s="9">
        <v>144375</v>
      </c>
      <c r="E72" s="53">
        <v>577500</v>
      </c>
      <c r="F72" s="77"/>
      <c r="G72" s="78"/>
      <c r="H72" s="123">
        <v>1</v>
      </c>
      <c r="I72" s="38">
        <v>144375</v>
      </c>
      <c r="J72" s="102">
        <v>69542.28</v>
      </c>
      <c r="K72" s="133">
        <v>114612.21</v>
      </c>
      <c r="L72" s="142">
        <f t="shared" ref="L72:L74" si="19">K72+J72</f>
        <v>184154.49</v>
      </c>
      <c r="M72" s="166">
        <f t="shared" ref="M72:M74" si="20">E72-L72</f>
        <v>393345.51</v>
      </c>
      <c r="N72" s="164">
        <f>M72/E72</f>
        <v>0.6811177662337663</v>
      </c>
      <c r="O72" s="1"/>
    </row>
    <row r="73" spans="1:15" ht="23.25" x14ac:dyDescent="0.25">
      <c r="A73" s="44" t="s">
        <v>105</v>
      </c>
      <c r="B73" s="17" t="s">
        <v>100</v>
      </c>
      <c r="C73" s="6">
        <v>4</v>
      </c>
      <c r="D73" s="9">
        <v>79750</v>
      </c>
      <c r="E73" s="53">
        <v>319000</v>
      </c>
      <c r="F73" s="77"/>
      <c r="G73" s="78"/>
      <c r="H73" s="123">
        <v>1</v>
      </c>
      <c r="I73" s="38">
        <v>79750</v>
      </c>
      <c r="J73" s="102">
        <v>34899.980000000003</v>
      </c>
      <c r="K73" s="133">
        <v>53732.07</v>
      </c>
      <c r="L73" s="142">
        <f t="shared" si="19"/>
        <v>88632.05</v>
      </c>
      <c r="M73" s="166">
        <f t="shared" si="20"/>
        <v>230367.95</v>
      </c>
      <c r="N73" s="164">
        <f t="shared" ref="N73:N74" si="21">M73/E73</f>
        <v>0.7221565830721004</v>
      </c>
      <c r="O73" s="1"/>
    </row>
    <row r="74" spans="1:15" ht="23.25" x14ac:dyDescent="0.25">
      <c r="A74" s="44" t="s">
        <v>106</v>
      </c>
      <c r="B74" s="16" t="s">
        <v>100</v>
      </c>
      <c r="C74" s="6">
        <v>4</v>
      </c>
      <c r="D74" s="9">
        <v>19000</v>
      </c>
      <c r="E74" s="53">
        <v>76000</v>
      </c>
      <c r="F74" s="77"/>
      <c r="G74" s="78"/>
      <c r="H74" s="123">
        <v>1</v>
      </c>
      <c r="I74" s="38">
        <v>19000</v>
      </c>
      <c r="J74" s="104">
        <v>0</v>
      </c>
      <c r="K74" s="133">
        <v>8600.85</v>
      </c>
      <c r="L74" s="142">
        <f t="shared" si="19"/>
        <v>8600.85</v>
      </c>
      <c r="M74" s="166">
        <f t="shared" si="20"/>
        <v>67399.149999999994</v>
      </c>
      <c r="N74" s="164">
        <f t="shared" si="21"/>
        <v>0.8868309210526315</v>
      </c>
      <c r="O74" s="1"/>
    </row>
    <row r="75" spans="1:15" x14ac:dyDescent="0.25">
      <c r="A75" s="51" t="s">
        <v>107</v>
      </c>
      <c r="B75" s="10"/>
      <c r="C75" s="11"/>
      <c r="D75" s="40"/>
      <c r="E75" s="54">
        <v>1041000</v>
      </c>
      <c r="F75" s="79"/>
      <c r="G75" s="80"/>
      <c r="H75" s="118"/>
      <c r="I75" s="117"/>
      <c r="J75" s="101">
        <f>J71+J72+J73+J74</f>
        <v>104442.26000000001</v>
      </c>
      <c r="K75" s="134">
        <f>K71+K72+K73+K74</f>
        <v>177280.52000000002</v>
      </c>
      <c r="L75" s="146">
        <f>SUM(L71:L74)</f>
        <v>281722.77999999997</v>
      </c>
      <c r="M75" s="160">
        <f>SUM(M71:M74)</f>
        <v>759277.22000000009</v>
      </c>
      <c r="N75" s="161">
        <f>M75/E75</f>
        <v>0.72937292987512015</v>
      </c>
      <c r="O75" s="1"/>
    </row>
    <row r="76" spans="1:15" x14ac:dyDescent="0.25">
      <c r="A76" s="55" t="s">
        <v>108</v>
      </c>
      <c r="B76" s="18"/>
      <c r="C76" s="11"/>
      <c r="D76" s="40"/>
      <c r="E76" s="54">
        <v>1637515.32</v>
      </c>
      <c r="F76" s="77"/>
      <c r="G76" s="78"/>
      <c r="H76" s="113"/>
      <c r="I76" s="25"/>
      <c r="J76" s="101">
        <f>J75+J69+J58+J52+J44+J38</f>
        <v>154005.46755000003</v>
      </c>
      <c r="K76" s="134">
        <f>K75+K69+K58+K52+K44+K38</f>
        <v>288824.98000000004</v>
      </c>
      <c r="L76" s="146">
        <f>L75+L69+L58+L52+L44+L38</f>
        <v>442830.44755000004</v>
      </c>
      <c r="M76" s="160">
        <f>M75+M69+M58+M52+M44+M38</f>
        <v>1194684.8724500001</v>
      </c>
      <c r="N76" s="161">
        <f>M76/E76</f>
        <v>0.72957172238852708</v>
      </c>
      <c r="O76" s="1"/>
    </row>
    <row r="77" spans="1:15" ht="22.5" x14ac:dyDescent="0.25">
      <c r="A77" s="56" t="s">
        <v>109</v>
      </c>
      <c r="B77" s="8"/>
      <c r="C77" s="6"/>
      <c r="D77" s="6"/>
      <c r="E77" s="53">
        <v>98250.92</v>
      </c>
      <c r="F77" s="79"/>
      <c r="G77" s="80"/>
      <c r="H77" s="124"/>
      <c r="I77" s="26"/>
      <c r="J77" s="101">
        <f>J76*6%</f>
        <v>9240.3280530000011</v>
      </c>
      <c r="K77" s="136">
        <v>2382.5700000000002</v>
      </c>
      <c r="L77" s="143">
        <f>L76*6%</f>
        <v>26569.826853000002</v>
      </c>
      <c r="M77" s="167">
        <f>M76*6%</f>
        <v>71681.092347000013</v>
      </c>
      <c r="N77" s="159"/>
      <c r="O77" s="1"/>
    </row>
    <row r="78" spans="1:15" ht="23.25" x14ac:dyDescent="0.25">
      <c r="A78" s="57" t="s">
        <v>110</v>
      </c>
      <c r="B78" s="18"/>
      <c r="C78" s="11"/>
      <c r="D78" s="41"/>
      <c r="E78" s="54">
        <v>1735766.24</v>
      </c>
      <c r="F78" s="77"/>
      <c r="G78" s="89"/>
      <c r="H78" s="113"/>
      <c r="I78" s="25"/>
      <c r="J78" s="105">
        <f>J76+J77</f>
        <v>163245.79560300004</v>
      </c>
      <c r="K78" s="137">
        <f>K76+K77</f>
        <v>291207.55000000005</v>
      </c>
      <c r="L78" s="143">
        <f>L76+L77</f>
        <v>469400.27440300002</v>
      </c>
      <c r="M78" s="167">
        <f>M76+M77</f>
        <v>1266365.9647970002</v>
      </c>
      <c r="N78" s="161">
        <f>M78/E78</f>
        <v>0.72957172205227372</v>
      </c>
      <c r="O78" s="1"/>
    </row>
    <row r="79" spans="1:15" ht="23.25" x14ac:dyDescent="0.25">
      <c r="A79" s="58" t="s">
        <v>111</v>
      </c>
      <c r="B79" s="14"/>
      <c r="C79" s="6"/>
      <c r="D79" s="6"/>
      <c r="E79" s="53">
        <v>64233.760000000002</v>
      </c>
      <c r="F79" s="79"/>
      <c r="G79" s="80"/>
      <c r="H79" s="113"/>
      <c r="I79" s="25"/>
      <c r="J79" s="106">
        <v>0</v>
      </c>
      <c r="K79" s="132">
        <v>0</v>
      </c>
      <c r="L79" s="149">
        <v>0</v>
      </c>
      <c r="M79" s="109">
        <v>64233.760000000002</v>
      </c>
      <c r="N79" s="168"/>
      <c r="O79" s="1"/>
    </row>
    <row r="80" spans="1:15" x14ac:dyDescent="0.25">
      <c r="A80" s="55" t="s">
        <v>112</v>
      </c>
      <c r="B80" s="19"/>
      <c r="C80" s="20"/>
      <c r="D80" s="20"/>
      <c r="E80" s="59">
        <v>1800000</v>
      </c>
      <c r="F80" s="77"/>
      <c r="G80" s="78"/>
      <c r="H80" s="113"/>
      <c r="I80" s="25"/>
      <c r="J80" s="101">
        <f>J78+J79</f>
        <v>163245.79560300004</v>
      </c>
      <c r="K80" s="134">
        <f>K78+K79</f>
        <v>291207.55000000005</v>
      </c>
      <c r="L80" s="146">
        <f>L78+L79</f>
        <v>469400.27440300002</v>
      </c>
      <c r="M80" s="160">
        <f>M78+M79</f>
        <v>1330599.7247970002</v>
      </c>
      <c r="N80" s="161">
        <f>M80/E80</f>
        <v>0.73922206933166679</v>
      </c>
      <c r="O80" s="1"/>
    </row>
    <row r="81" spans="1:17" x14ac:dyDescent="0.25">
      <c r="A81" s="60" t="s">
        <v>113</v>
      </c>
      <c r="B81" s="21"/>
      <c r="C81" s="22"/>
      <c r="D81" s="22"/>
      <c r="E81" s="45"/>
      <c r="F81" s="174"/>
      <c r="G81" s="90"/>
      <c r="H81" s="125"/>
      <c r="I81" s="126"/>
      <c r="J81" s="100"/>
      <c r="K81" s="138"/>
      <c r="L81" s="142"/>
      <c r="M81" s="169"/>
      <c r="N81" s="159"/>
      <c r="O81" s="1"/>
    </row>
    <row r="82" spans="1:17" x14ac:dyDescent="0.25">
      <c r="A82" s="60" t="s">
        <v>114</v>
      </c>
      <c r="B82" s="21"/>
      <c r="C82" s="22"/>
      <c r="D82" s="22"/>
      <c r="E82" s="45">
        <v>450000</v>
      </c>
      <c r="F82" s="175"/>
      <c r="G82" s="91"/>
      <c r="H82" s="125"/>
      <c r="I82" s="126"/>
      <c r="J82" s="101">
        <v>75236.7</v>
      </c>
      <c r="K82" s="135">
        <v>104673</v>
      </c>
      <c r="L82" s="146">
        <f>+K82+J82</f>
        <v>179909.7</v>
      </c>
      <c r="M82" s="160">
        <f>E82-L82</f>
        <v>270090.3</v>
      </c>
      <c r="N82" s="165">
        <f>M82/E82</f>
        <v>0.6002006666666666</v>
      </c>
      <c r="O82" s="1"/>
    </row>
    <row r="83" spans="1:17" ht="15.75" thickBot="1" x14ac:dyDescent="0.3">
      <c r="A83" s="61" t="s">
        <v>115</v>
      </c>
      <c r="B83" s="62"/>
      <c r="C83" s="63"/>
      <c r="D83" s="64"/>
      <c r="E83" s="65">
        <v>2250000</v>
      </c>
      <c r="F83" s="92" t="s">
        <v>116</v>
      </c>
      <c r="G83" s="93"/>
      <c r="H83" s="127"/>
      <c r="I83" s="128"/>
      <c r="J83" s="107">
        <f>J80+J82</f>
        <v>238482.49560300005</v>
      </c>
      <c r="K83" s="139">
        <f>K80+K82</f>
        <v>395880.55000000005</v>
      </c>
      <c r="L83" s="150">
        <f>L80+L82</f>
        <v>649309.97440299997</v>
      </c>
      <c r="M83" s="170">
        <f>M80+M82</f>
        <v>1600690.0247970002</v>
      </c>
      <c r="N83" s="171">
        <f>M83/E83</f>
        <v>0.71141778879866679</v>
      </c>
      <c r="O83" s="1"/>
    </row>
    <row r="84" spans="1:17" x14ac:dyDescent="0.25">
      <c r="D84" s="24"/>
      <c r="E84" s="24"/>
    </row>
    <row r="85" spans="1:17" ht="15.75" x14ac:dyDescent="0.25">
      <c r="A85" s="28" t="s">
        <v>119</v>
      </c>
      <c r="B85" s="29"/>
      <c r="D85" s="24"/>
      <c r="E85" s="24"/>
    </row>
    <row r="86" spans="1:17" x14ac:dyDescent="0.25">
      <c r="A86" s="37" t="s">
        <v>127</v>
      </c>
      <c r="B86" s="34"/>
      <c r="D86" s="24"/>
      <c r="E86" s="24"/>
    </row>
    <row r="87" spans="1:17" x14ac:dyDescent="0.25">
      <c r="A87" s="37" t="s">
        <v>128</v>
      </c>
      <c r="B87" s="30"/>
      <c r="D87" s="24"/>
      <c r="E87" s="24"/>
    </row>
    <row r="88" spans="1:17" ht="16.5" customHeight="1" x14ac:dyDescent="0.25">
      <c r="A88" s="37" t="s">
        <v>121</v>
      </c>
      <c r="B88" s="32"/>
      <c r="D88" s="34"/>
      <c r="E88" s="24"/>
      <c r="I88" s="29"/>
    </row>
    <row r="89" spans="1:17" x14ac:dyDescent="0.25">
      <c r="A89" s="37" t="s">
        <v>120</v>
      </c>
      <c r="B89" s="31"/>
      <c r="D89" s="24"/>
      <c r="E89" s="24"/>
      <c r="I89" s="29"/>
    </row>
    <row r="90" spans="1:17" ht="12.75" customHeight="1" x14ac:dyDescent="0.25">
      <c r="A90" s="37" t="s">
        <v>122</v>
      </c>
      <c r="B90" s="33"/>
      <c r="D90" s="24"/>
      <c r="E90" s="24"/>
      <c r="F90" s="36"/>
    </row>
    <row r="91" spans="1:17" ht="16.5" customHeight="1" x14ac:dyDescent="0.25">
      <c r="A91" s="37" t="s">
        <v>123</v>
      </c>
      <c r="B91" s="35"/>
      <c r="D91" s="24"/>
      <c r="E91" s="24"/>
    </row>
    <row r="92" spans="1:17" ht="15" customHeight="1" x14ac:dyDescent="0.25">
      <c r="A92" s="37" t="s">
        <v>124</v>
      </c>
      <c r="B92" s="35"/>
      <c r="D92" s="24"/>
      <c r="E92" s="24"/>
    </row>
    <row r="93" spans="1:17" x14ac:dyDescent="0.25">
      <c r="D93" s="24"/>
      <c r="E93" s="24"/>
      <c r="M93" s="29"/>
    </row>
    <row r="94" spans="1:17" x14ac:dyDescent="0.25">
      <c r="D94" s="24"/>
      <c r="E94" s="24"/>
      <c r="N94" s="29"/>
      <c r="Q94" t="s">
        <v>116</v>
      </c>
    </row>
    <row r="95" spans="1:17" x14ac:dyDescent="0.25">
      <c r="D95" s="24"/>
      <c r="E95" s="24"/>
    </row>
    <row r="96" spans="1:17" x14ac:dyDescent="0.25">
      <c r="D96" s="24"/>
      <c r="E96" s="24"/>
    </row>
    <row r="97" spans="4:5" x14ac:dyDescent="0.25">
      <c r="D97" s="24"/>
      <c r="E97" s="24"/>
    </row>
    <row r="98" spans="4:5" x14ac:dyDescent="0.25">
      <c r="D98" s="24"/>
      <c r="E98" s="24"/>
    </row>
    <row r="99" spans="4:5" x14ac:dyDescent="0.25">
      <c r="D99" s="24"/>
      <c r="E99" s="24"/>
    </row>
    <row r="100" spans="4:5" x14ac:dyDescent="0.25">
      <c r="D100" s="24"/>
      <c r="E100" s="24"/>
    </row>
    <row r="101" spans="4:5" x14ac:dyDescent="0.25">
      <c r="D101" s="24"/>
      <c r="E101" s="24"/>
    </row>
    <row r="102" spans="4:5" x14ac:dyDescent="0.25">
      <c r="D102" s="24"/>
      <c r="E102" s="24"/>
    </row>
    <row r="103" spans="4:5" x14ac:dyDescent="0.25">
      <c r="D103" s="24"/>
      <c r="E103" s="24"/>
    </row>
    <row r="104" spans="4:5" x14ac:dyDescent="0.25">
      <c r="D104" s="24"/>
      <c r="E104" s="24"/>
    </row>
    <row r="105" spans="4:5" x14ac:dyDescent="0.25">
      <c r="D105" s="24"/>
      <c r="E105" s="24"/>
    </row>
    <row r="106" spans="4:5" x14ac:dyDescent="0.25">
      <c r="D106" s="24"/>
      <c r="E106" s="24"/>
    </row>
    <row r="107" spans="4:5" x14ac:dyDescent="0.25">
      <c r="D107" s="24"/>
      <c r="E107" s="24"/>
    </row>
    <row r="108" spans="4:5" x14ac:dyDescent="0.25">
      <c r="D108" s="24"/>
      <c r="E108" s="24"/>
    </row>
    <row r="109" spans="4:5" x14ac:dyDescent="0.25">
      <c r="D109" s="24"/>
      <c r="E109" s="24"/>
    </row>
    <row r="110" spans="4:5" x14ac:dyDescent="0.25">
      <c r="D110" s="24"/>
      <c r="E110" s="24"/>
    </row>
    <row r="111" spans="4:5" x14ac:dyDescent="0.25">
      <c r="D111" s="24"/>
      <c r="E111" s="24"/>
    </row>
    <row r="112" spans="4:5" x14ac:dyDescent="0.25">
      <c r="D112" s="24"/>
      <c r="E112" s="24"/>
    </row>
    <row r="113" spans="4:5" x14ac:dyDescent="0.25">
      <c r="D113" s="24"/>
      <c r="E113" s="24"/>
    </row>
    <row r="114" spans="4:5" x14ac:dyDescent="0.25">
      <c r="D114" s="24"/>
      <c r="E114" s="24"/>
    </row>
    <row r="115" spans="4:5" x14ac:dyDescent="0.25">
      <c r="D115" s="24"/>
      <c r="E115" s="24"/>
    </row>
    <row r="116" spans="4:5" x14ac:dyDescent="0.25">
      <c r="D116" s="24"/>
      <c r="E116" s="24"/>
    </row>
    <row r="117" spans="4:5" x14ac:dyDescent="0.25">
      <c r="D117" s="24"/>
      <c r="E117" s="24"/>
    </row>
    <row r="118" spans="4:5" x14ac:dyDescent="0.25">
      <c r="D118" s="24"/>
      <c r="E118" s="24"/>
    </row>
    <row r="119" spans="4:5" x14ac:dyDescent="0.25">
      <c r="D119" s="24"/>
      <c r="E119" s="24"/>
    </row>
    <row r="120" spans="4:5" x14ac:dyDescent="0.25">
      <c r="D120" s="24"/>
      <c r="E120" s="24"/>
    </row>
    <row r="121" spans="4:5" x14ac:dyDescent="0.25">
      <c r="D121" s="24"/>
      <c r="E121" s="24"/>
    </row>
    <row r="122" spans="4:5" x14ac:dyDescent="0.25">
      <c r="D122" s="24"/>
      <c r="E122" s="24"/>
    </row>
    <row r="123" spans="4:5" x14ac:dyDescent="0.25">
      <c r="D123" s="24"/>
      <c r="E123" s="24"/>
    </row>
    <row r="124" spans="4:5" x14ac:dyDescent="0.25">
      <c r="D124" s="24"/>
      <c r="E124" s="24"/>
    </row>
    <row r="125" spans="4:5" x14ac:dyDescent="0.25">
      <c r="D125" s="24"/>
      <c r="E125" s="24"/>
    </row>
    <row r="126" spans="4:5" x14ac:dyDescent="0.25">
      <c r="D126" s="24"/>
      <c r="E126" s="24"/>
    </row>
    <row r="127" spans="4:5" x14ac:dyDescent="0.25">
      <c r="D127" s="24"/>
      <c r="E127" s="24"/>
    </row>
    <row r="128" spans="4:5" x14ac:dyDescent="0.25">
      <c r="D128" s="24"/>
      <c r="E128" s="24"/>
    </row>
    <row r="129" spans="4:5" x14ac:dyDescent="0.25">
      <c r="D129" s="24"/>
      <c r="E129" s="24"/>
    </row>
    <row r="130" spans="4:5" x14ac:dyDescent="0.25">
      <c r="D130" s="24"/>
      <c r="E130" s="24"/>
    </row>
    <row r="131" spans="4:5" x14ac:dyDescent="0.25">
      <c r="D131" s="24"/>
      <c r="E131" s="24"/>
    </row>
    <row r="132" spans="4:5" x14ac:dyDescent="0.25">
      <c r="D132" s="24"/>
      <c r="E132" s="24"/>
    </row>
    <row r="133" spans="4:5" x14ac:dyDescent="0.25">
      <c r="D133" s="24"/>
      <c r="E133" s="24"/>
    </row>
    <row r="134" spans="4:5" x14ac:dyDescent="0.25">
      <c r="D134" s="24"/>
      <c r="E134" s="24"/>
    </row>
    <row r="135" spans="4:5" x14ac:dyDescent="0.25">
      <c r="D135" s="24"/>
      <c r="E135" s="24"/>
    </row>
    <row r="136" spans="4:5" x14ac:dyDescent="0.25">
      <c r="D136" s="24"/>
      <c r="E136" s="24"/>
    </row>
    <row r="137" spans="4:5" x14ac:dyDescent="0.25">
      <c r="D137" s="24"/>
      <c r="E137" s="24"/>
    </row>
    <row r="138" spans="4:5" x14ac:dyDescent="0.25">
      <c r="D138" s="24"/>
      <c r="E138" s="24"/>
    </row>
    <row r="139" spans="4:5" x14ac:dyDescent="0.25">
      <c r="D139" s="24"/>
      <c r="E139" s="24"/>
    </row>
    <row r="140" spans="4:5" x14ac:dyDescent="0.25">
      <c r="D140" s="24"/>
      <c r="E140" s="24"/>
    </row>
    <row r="141" spans="4:5" x14ac:dyDescent="0.25">
      <c r="D141" s="24"/>
      <c r="E141" s="24"/>
    </row>
    <row r="142" spans="4:5" x14ac:dyDescent="0.25">
      <c r="D142" s="24"/>
      <c r="E142" s="24"/>
    </row>
    <row r="143" spans="4:5" x14ac:dyDescent="0.25">
      <c r="D143" s="24"/>
      <c r="E143" s="24"/>
    </row>
    <row r="144" spans="4:5" x14ac:dyDescent="0.25">
      <c r="D144" s="24"/>
      <c r="E144" s="24"/>
    </row>
    <row r="145" spans="4:5" x14ac:dyDescent="0.25">
      <c r="D145" s="24"/>
      <c r="E145" s="24"/>
    </row>
    <row r="146" spans="4:5" x14ac:dyDescent="0.25">
      <c r="D146" s="24"/>
      <c r="E146" s="24"/>
    </row>
    <row r="147" spans="4:5" x14ac:dyDescent="0.25">
      <c r="D147" s="24"/>
      <c r="E147" s="24"/>
    </row>
    <row r="148" spans="4:5" x14ac:dyDescent="0.25">
      <c r="D148" s="24"/>
      <c r="E148" s="24"/>
    </row>
    <row r="149" spans="4:5" x14ac:dyDescent="0.25">
      <c r="D149" s="24"/>
      <c r="E149" s="24"/>
    </row>
    <row r="150" spans="4:5" x14ac:dyDescent="0.25">
      <c r="D150" s="24"/>
      <c r="E150" s="24"/>
    </row>
    <row r="151" spans="4:5" x14ac:dyDescent="0.25">
      <c r="D151" s="24"/>
      <c r="E151" s="24"/>
    </row>
    <row r="152" spans="4:5" x14ac:dyDescent="0.25">
      <c r="D152" s="24"/>
      <c r="E152" s="24"/>
    </row>
    <row r="153" spans="4:5" x14ac:dyDescent="0.25">
      <c r="D153" s="24"/>
      <c r="E153" s="24"/>
    </row>
    <row r="154" spans="4:5" x14ac:dyDescent="0.25">
      <c r="D154" s="24"/>
      <c r="E154" s="24"/>
    </row>
    <row r="155" spans="4:5" x14ac:dyDescent="0.25">
      <c r="D155" s="24"/>
      <c r="E155" s="24"/>
    </row>
    <row r="156" spans="4:5" x14ac:dyDescent="0.25">
      <c r="D156" s="24"/>
      <c r="E156" s="24"/>
    </row>
    <row r="157" spans="4:5" x14ac:dyDescent="0.25">
      <c r="D157" s="24"/>
      <c r="E157" s="24"/>
    </row>
    <row r="158" spans="4:5" x14ac:dyDescent="0.25">
      <c r="D158" s="24"/>
      <c r="E158" s="24"/>
    </row>
    <row r="159" spans="4:5" x14ac:dyDescent="0.25">
      <c r="D159" s="24"/>
      <c r="E159" s="24"/>
    </row>
    <row r="160" spans="4:5" x14ac:dyDescent="0.25">
      <c r="D160" s="24"/>
      <c r="E160" s="24"/>
    </row>
    <row r="161" spans="4:5" x14ac:dyDescent="0.25">
      <c r="D161" s="24"/>
      <c r="E161" s="24"/>
    </row>
    <row r="162" spans="4:5" x14ac:dyDescent="0.25">
      <c r="D162" s="24"/>
      <c r="E162" s="24"/>
    </row>
    <row r="163" spans="4:5" x14ac:dyDescent="0.25">
      <c r="D163" s="24"/>
      <c r="E163" s="24"/>
    </row>
    <row r="164" spans="4:5" x14ac:dyDescent="0.25">
      <c r="D164" s="24"/>
      <c r="E164" s="24"/>
    </row>
    <row r="165" spans="4:5" x14ac:dyDescent="0.25">
      <c r="D165" s="24"/>
      <c r="E165" s="24"/>
    </row>
    <row r="166" spans="4:5" x14ac:dyDescent="0.25">
      <c r="D166" s="24"/>
      <c r="E166" s="24"/>
    </row>
    <row r="167" spans="4:5" x14ac:dyDescent="0.25">
      <c r="D167" s="24"/>
      <c r="E167" s="24"/>
    </row>
    <row r="168" spans="4:5" x14ac:dyDescent="0.25">
      <c r="D168" s="24"/>
      <c r="E168" s="24"/>
    </row>
    <row r="169" spans="4:5" x14ac:dyDescent="0.25">
      <c r="D169" s="24"/>
      <c r="E169" s="24"/>
    </row>
    <row r="170" spans="4:5" x14ac:dyDescent="0.25">
      <c r="D170" s="24"/>
      <c r="E170" s="24"/>
    </row>
    <row r="171" spans="4:5" x14ac:dyDescent="0.25">
      <c r="D171" s="24"/>
      <c r="E171" s="24"/>
    </row>
    <row r="172" spans="4:5" x14ac:dyDescent="0.25">
      <c r="D172" s="24"/>
      <c r="E172" s="24"/>
    </row>
    <row r="173" spans="4:5" x14ac:dyDescent="0.25">
      <c r="D173" s="24"/>
      <c r="E173" s="24"/>
    </row>
    <row r="174" spans="4:5" x14ac:dyDescent="0.25">
      <c r="D174" s="24"/>
      <c r="E174" s="24"/>
    </row>
    <row r="175" spans="4:5" x14ac:dyDescent="0.25">
      <c r="D175" s="24"/>
      <c r="E175" s="24"/>
    </row>
    <row r="176" spans="4:5" x14ac:dyDescent="0.25">
      <c r="D176" s="24"/>
      <c r="E176" s="24"/>
    </row>
    <row r="177" spans="4:5" x14ac:dyDescent="0.25">
      <c r="D177" s="24"/>
      <c r="E177" s="24"/>
    </row>
    <row r="178" spans="4:5" x14ac:dyDescent="0.25">
      <c r="D178" s="24"/>
      <c r="E178" s="24"/>
    </row>
    <row r="179" spans="4:5" x14ac:dyDescent="0.25">
      <c r="D179" s="24"/>
      <c r="E179" s="24"/>
    </row>
    <row r="180" spans="4:5" x14ac:dyDescent="0.25">
      <c r="D180" s="24"/>
      <c r="E180" s="24"/>
    </row>
    <row r="181" spans="4:5" x14ac:dyDescent="0.25">
      <c r="D181" s="24"/>
      <c r="E181" s="24"/>
    </row>
    <row r="182" spans="4:5" x14ac:dyDescent="0.25">
      <c r="D182" s="24"/>
      <c r="E182" s="24"/>
    </row>
    <row r="183" spans="4:5" x14ac:dyDescent="0.25">
      <c r="D183" s="24"/>
      <c r="E183" s="24"/>
    </row>
    <row r="184" spans="4:5" x14ac:dyDescent="0.25">
      <c r="D184" s="24"/>
      <c r="E184" s="24"/>
    </row>
    <row r="185" spans="4:5" x14ac:dyDescent="0.25">
      <c r="D185" s="24"/>
      <c r="E185" s="24"/>
    </row>
    <row r="186" spans="4:5" x14ac:dyDescent="0.25">
      <c r="D186" s="24"/>
      <c r="E186" s="24"/>
    </row>
    <row r="187" spans="4:5" x14ac:dyDescent="0.25">
      <c r="D187" s="24"/>
      <c r="E187" s="24"/>
    </row>
    <row r="188" spans="4:5" x14ac:dyDescent="0.25">
      <c r="D188" s="24"/>
      <c r="E188" s="24"/>
    </row>
    <row r="189" spans="4:5" x14ac:dyDescent="0.25">
      <c r="D189" s="24"/>
      <c r="E189" s="24"/>
    </row>
    <row r="190" spans="4:5" x14ac:dyDescent="0.25">
      <c r="D190" s="24"/>
      <c r="E190" s="24"/>
    </row>
    <row r="191" spans="4:5" x14ac:dyDescent="0.25">
      <c r="D191" s="24"/>
      <c r="E191" s="24"/>
    </row>
    <row r="192" spans="4:5" x14ac:dyDescent="0.25">
      <c r="D192" s="24"/>
      <c r="E192" s="24"/>
    </row>
    <row r="193" spans="4:5" x14ac:dyDescent="0.25">
      <c r="D193" s="24"/>
      <c r="E193" s="24"/>
    </row>
    <row r="194" spans="4:5" x14ac:dyDescent="0.25">
      <c r="D194" s="24"/>
      <c r="E194" s="24"/>
    </row>
    <row r="195" spans="4:5" x14ac:dyDescent="0.25">
      <c r="D195" s="24"/>
      <c r="E195" s="24"/>
    </row>
    <row r="196" spans="4:5" x14ac:dyDescent="0.25">
      <c r="D196" s="24"/>
      <c r="E196" s="24"/>
    </row>
    <row r="197" spans="4:5" x14ac:dyDescent="0.25">
      <c r="D197" s="24"/>
      <c r="E197" s="24"/>
    </row>
    <row r="198" spans="4:5" x14ac:dyDescent="0.25">
      <c r="D198" s="24"/>
      <c r="E198" s="24"/>
    </row>
    <row r="199" spans="4:5" x14ac:dyDescent="0.25">
      <c r="D199" s="24"/>
      <c r="E199" s="24"/>
    </row>
    <row r="200" spans="4:5" x14ac:dyDescent="0.25">
      <c r="D200" s="24"/>
      <c r="E200" s="24"/>
    </row>
    <row r="201" spans="4:5" x14ac:dyDescent="0.25">
      <c r="D201" s="24"/>
      <c r="E201" s="24"/>
    </row>
    <row r="202" spans="4:5" x14ac:dyDescent="0.25">
      <c r="D202" s="24"/>
      <c r="E202" s="24"/>
    </row>
    <row r="203" spans="4:5" x14ac:dyDescent="0.25">
      <c r="D203" s="24"/>
      <c r="E203" s="24"/>
    </row>
    <row r="204" spans="4:5" x14ac:dyDescent="0.25">
      <c r="D204" s="24"/>
      <c r="E204" s="24"/>
    </row>
    <row r="205" spans="4:5" x14ac:dyDescent="0.25">
      <c r="D205" s="24"/>
      <c r="E205" s="24"/>
    </row>
    <row r="206" spans="4:5" x14ac:dyDescent="0.25">
      <c r="D206" s="24"/>
      <c r="E206" s="24"/>
    </row>
    <row r="207" spans="4:5" x14ac:dyDescent="0.25">
      <c r="D207" s="24"/>
      <c r="E207" s="24"/>
    </row>
    <row r="208" spans="4:5" x14ac:dyDescent="0.25">
      <c r="D208" s="24"/>
      <c r="E208" s="24"/>
    </row>
    <row r="209" spans="4:5" x14ac:dyDescent="0.25">
      <c r="D209" s="24"/>
      <c r="E209" s="24"/>
    </row>
    <row r="210" spans="4:5" x14ac:dyDescent="0.25">
      <c r="D210" s="24"/>
      <c r="E210" s="24"/>
    </row>
    <row r="211" spans="4:5" x14ac:dyDescent="0.25">
      <c r="D211" s="24"/>
      <c r="E211" s="24"/>
    </row>
    <row r="212" spans="4:5" x14ac:dyDescent="0.25">
      <c r="D212" s="24"/>
      <c r="E212" s="24"/>
    </row>
    <row r="213" spans="4:5" x14ac:dyDescent="0.25">
      <c r="D213" s="24"/>
      <c r="E213" s="24"/>
    </row>
    <row r="214" spans="4:5" x14ac:dyDescent="0.25">
      <c r="D214" s="24"/>
      <c r="E214" s="24"/>
    </row>
    <row r="215" spans="4:5" x14ac:dyDescent="0.25">
      <c r="D215" s="24"/>
      <c r="E215" s="24"/>
    </row>
    <row r="216" spans="4:5" x14ac:dyDescent="0.25">
      <c r="D216" s="24"/>
      <c r="E216" s="24"/>
    </row>
    <row r="217" spans="4:5" x14ac:dyDescent="0.25">
      <c r="D217" s="24"/>
      <c r="E217" s="24"/>
    </row>
    <row r="218" spans="4:5" x14ac:dyDescent="0.25">
      <c r="D218" s="24"/>
      <c r="E218" s="24"/>
    </row>
    <row r="219" spans="4:5" x14ac:dyDescent="0.25">
      <c r="D219" s="24"/>
      <c r="E219" s="24"/>
    </row>
    <row r="220" spans="4:5" x14ac:dyDescent="0.25">
      <c r="D220" s="24"/>
      <c r="E220" s="24"/>
    </row>
    <row r="221" spans="4:5" x14ac:dyDescent="0.25">
      <c r="D221" s="24"/>
      <c r="E221" s="24"/>
    </row>
    <row r="222" spans="4:5" x14ac:dyDescent="0.25">
      <c r="D222" s="24"/>
      <c r="E222" s="24"/>
    </row>
    <row r="223" spans="4:5" x14ac:dyDescent="0.25">
      <c r="D223" s="24"/>
      <c r="E223" s="24"/>
    </row>
    <row r="224" spans="4:5" x14ac:dyDescent="0.25">
      <c r="D224" s="24"/>
      <c r="E224" s="24"/>
    </row>
    <row r="225" spans="4:5" x14ac:dyDescent="0.25">
      <c r="D225" s="24"/>
      <c r="E225" s="24"/>
    </row>
    <row r="226" spans="4:5" x14ac:dyDescent="0.25">
      <c r="D226" s="24"/>
      <c r="E226" s="24"/>
    </row>
    <row r="227" spans="4:5" x14ac:dyDescent="0.25">
      <c r="D227" s="24"/>
      <c r="E227" s="24"/>
    </row>
    <row r="228" spans="4:5" x14ac:dyDescent="0.25">
      <c r="D228" s="24"/>
      <c r="E228" s="24"/>
    </row>
    <row r="229" spans="4:5" x14ac:dyDescent="0.25">
      <c r="D229" s="24"/>
      <c r="E229" s="24"/>
    </row>
    <row r="230" spans="4:5" x14ac:dyDescent="0.25">
      <c r="D230" s="24"/>
      <c r="E230" s="24"/>
    </row>
    <row r="231" spans="4:5" x14ac:dyDescent="0.25">
      <c r="D231" s="24"/>
      <c r="E231" s="24"/>
    </row>
    <row r="232" spans="4:5" x14ac:dyDescent="0.25">
      <c r="D232" s="24"/>
      <c r="E232" s="24"/>
    </row>
    <row r="233" spans="4:5" x14ac:dyDescent="0.25">
      <c r="D233" s="24"/>
      <c r="E233" s="24"/>
    </row>
    <row r="234" spans="4:5" x14ac:dyDescent="0.25">
      <c r="D234" s="24"/>
      <c r="E234" s="24"/>
    </row>
    <row r="235" spans="4:5" x14ac:dyDescent="0.25">
      <c r="D235" s="24"/>
      <c r="E235" s="24"/>
    </row>
    <row r="236" spans="4:5" x14ac:dyDescent="0.25">
      <c r="D236" s="24"/>
      <c r="E236" s="24"/>
    </row>
    <row r="237" spans="4:5" x14ac:dyDescent="0.25">
      <c r="D237" s="24"/>
      <c r="E237" s="24"/>
    </row>
    <row r="238" spans="4:5" x14ac:dyDescent="0.25">
      <c r="D238" s="24"/>
      <c r="E238" s="24"/>
    </row>
    <row r="239" spans="4:5" x14ac:dyDescent="0.25">
      <c r="D239" s="24"/>
      <c r="E239" s="24"/>
    </row>
    <row r="240" spans="4:5" x14ac:dyDescent="0.25">
      <c r="D240" s="24"/>
      <c r="E240" s="24"/>
    </row>
    <row r="241" spans="4:5" x14ac:dyDescent="0.25">
      <c r="D241" s="24"/>
      <c r="E241" s="24"/>
    </row>
    <row r="242" spans="4:5" x14ac:dyDescent="0.25">
      <c r="D242" s="24"/>
      <c r="E242" s="24"/>
    </row>
    <row r="243" spans="4:5" x14ac:dyDescent="0.25">
      <c r="D243" s="24"/>
      <c r="E243" s="24"/>
    </row>
    <row r="244" spans="4:5" x14ac:dyDescent="0.25">
      <c r="D244" s="24"/>
      <c r="E244" s="24"/>
    </row>
    <row r="245" spans="4:5" x14ac:dyDescent="0.25">
      <c r="D245" s="24"/>
      <c r="E245" s="24"/>
    </row>
    <row r="246" spans="4:5" x14ac:dyDescent="0.25">
      <c r="D246" s="24"/>
      <c r="E246" s="24"/>
    </row>
    <row r="247" spans="4:5" x14ac:dyDescent="0.25">
      <c r="D247" s="24"/>
      <c r="E247" s="24"/>
    </row>
    <row r="248" spans="4:5" x14ac:dyDescent="0.25">
      <c r="D248" s="24"/>
      <c r="E248" s="24"/>
    </row>
    <row r="249" spans="4:5" x14ac:dyDescent="0.25">
      <c r="D249" s="24"/>
      <c r="E249" s="24"/>
    </row>
    <row r="250" spans="4:5" x14ac:dyDescent="0.25">
      <c r="D250" s="24"/>
      <c r="E250" s="24"/>
    </row>
    <row r="251" spans="4:5" x14ac:dyDescent="0.25">
      <c r="D251" s="24"/>
      <c r="E251" s="24"/>
    </row>
    <row r="252" spans="4:5" x14ac:dyDescent="0.25">
      <c r="D252" s="24"/>
      <c r="E252" s="24"/>
    </row>
    <row r="253" spans="4:5" x14ac:dyDescent="0.25">
      <c r="D253" s="24"/>
      <c r="E253" s="24"/>
    </row>
    <row r="254" spans="4:5" x14ac:dyDescent="0.25">
      <c r="D254" s="24"/>
      <c r="E254" s="24"/>
    </row>
    <row r="255" spans="4:5" x14ac:dyDescent="0.25">
      <c r="D255" s="24"/>
      <c r="E255" s="24"/>
    </row>
    <row r="256" spans="4:5" x14ac:dyDescent="0.25">
      <c r="D256" s="24"/>
      <c r="E256" s="24"/>
    </row>
    <row r="257" spans="4:5" x14ac:dyDescent="0.25">
      <c r="D257" s="24"/>
      <c r="E257" s="24"/>
    </row>
    <row r="258" spans="4:5" x14ac:dyDescent="0.25">
      <c r="D258" s="24"/>
      <c r="E258" s="24"/>
    </row>
    <row r="259" spans="4:5" x14ac:dyDescent="0.25">
      <c r="D259" s="24"/>
      <c r="E259" s="24"/>
    </row>
    <row r="260" spans="4:5" x14ac:dyDescent="0.25">
      <c r="D260" s="24"/>
      <c r="E260" s="24"/>
    </row>
    <row r="261" spans="4:5" x14ac:dyDescent="0.25">
      <c r="D261" s="24"/>
      <c r="E261" s="24"/>
    </row>
    <row r="262" spans="4:5" x14ac:dyDescent="0.25">
      <c r="D262" s="24"/>
      <c r="E262" s="24"/>
    </row>
    <row r="263" spans="4:5" x14ac:dyDescent="0.25">
      <c r="D263" s="24"/>
      <c r="E263" s="24"/>
    </row>
    <row r="264" spans="4:5" x14ac:dyDescent="0.25">
      <c r="D264" s="24"/>
      <c r="E264" s="24"/>
    </row>
    <row r="265" spans="4:5" x14ac:dyDescent="0.25">
      <c r="D265" s="24"/>
      <c r="E265" s="24"/>
    </row>
    <row r="266" spans="4:5" x14ac:dyDescent="0.25">
      <c r="D266" s="24"/>
      <c r="E266" s="24"/>
    </row>
    <row r="267" spans="4:5" x14ac:dyDescent="0.25">
      <c r="D267" s="24"/>
      <c r="E267" s="24"/>
    </row>
    <row r="268" spans="4:5" x14ac:dyDescent="0.25">
      <c r="D268" s="24"/>
      <c r="E268" s="24"/>
    </row>
    <row r="269" spans="4:5" x14ac:dyDescent="0.25">
      <c r="D269" s="24"/>
      <c r="E269" s="24"/>
    </row>
    <row r="270" spans="4:5" x14ac:dyDescent="0.25">
      <c r="D270" s="24"/>
      <c r="E270" s="24"/>
    </row>
    <row r="271" spans="4:5" x14ac:dyDescent="0.25">
      <c r="D271" s="24"/>
      <c r="E271" s="24"/>
    </row>
    <row r="272" spans="4:5" x14ac:dyDescent="0.25">
      <c r="D272" s="24"/>
      <c r="E272" s="24"/>
    </row>
    <row r="273" spans="4:5" x14ac:dyDescent="0.25">
      <c r="D273" s="24"/>
      <c r="E273" s="24"/>
    </row>
    <row r="274" spans="4:5" x14ac:dyDescent="0.25">
      <c r="D274" s="24"/>
      <c r="E274" s="24"/>
    </row>
    <row r="275" spans="4:5" x14ac:dyDescent="0.25">
      <c r="D275" s="24"/>
      <c r="E275" s="24"/>
    </row>
    <row r="276" spans="4:5" x14ac:dyDescent="0.25">
      <c r="D276" s="24"/>
      <c r="E276" s="24"/>
    </row>
    <row r="277" spans="4:5" x14ac:dyDescent="0.25">
      <c r="D277" s="24"/>
      <c r="E277" s="24"/>
    </row>
    <row r="278" spans="4:5" x14ac:dyDescent="0.25">
      <c r="D278" s="24"/>
      <c r="E278" s="24"/>
    </row>
    <row r="279" spans="4:5" x14ac:dyDescent="0.25">
      <c r="D279" s="24"/>
      <c r="E279" s="24"/>
    </row>
    <row r="280" spans="4:5" x14ac:dyDescent="0.25">
      <c r="D280" s="24"/>
      <c r="E280" s="24"/>
    </row>
    <row r="281" spans="4:5" x14ac:dyDescent="0.25">
      <c r="D281" s="24"/>
      <c r="E281" s="24"/>
    </row>
    <row r="282" spans="4:5" x14ac:dyDescent="0.25">
      <c r="D282" s="24"/>
      <c r="E282" s="24"/>
    </row>
    <row r="283" spans="4:5" x14ac:dyDescent="0.25">
      <c r="D283" s="24"/>
      <c r="E283" s="24"/>
    </row>
    <row r="284" spans="4:5" x14ac:dyDescent="0.25">
      <c r="D284" s="24"/>
      <c r="E284" s="24"/>
    </row>
    <row r="285" spans="4:5" x14ac:dyDescent="0.25">
      <c r="D285" s="24"/>
      <c r="E285" s="24"/>
    </row>
    <row r="286" spans="4:5" x14ac:dyDescent="0.25">
      <c r="D286" s="24"/>
      <c r="E286" s="24"/>
    </row>
    <row r="287" spans="4:5" x14ac:dyDescent="0.25">
      <c r="D287" s="24"/>
      <c r="E287" s="24"/>
    </row>
    <row r="288" spans="4:5" x14ac:dyDescent="0.25">
      <c r="D288" s="24"/>
      <c r="E288" s="24"/>
    </row>
    <row r="289" spans="4:5" x14ac:dyDescent="0.25">
      <c r="D289" s="24"/>
      <c r="E289" s="24"/>
    </row>
    <row r="290" spans="4:5" x14ac:dyDescent="0.25">
      <c r="D290" s="24"/>
      <c r="E290" s="24"/>
    </row>
    <row r="291" spans="4:5" x14ac:dyDescent="0.25">
      <c r="D291" s="24"/>
      <c r="E291" s="24"/>
    </row>
    <row r="292" spans="4:5" x14ac:dyDescent="0.25">
      <c r="D292" s="24"/>
      <c r="E292" s="24"/>
    </row>
    <row r="293" spans="4:5" x14ac:dyDescent="0.25">
      <c r="D293" s="24"/>
      <c r="E293" s="24"/>
    </row>
    <row r="294" spans="4:5" x14ac:dyDescent="0.25">
      <c r="D294" s="24"/>
      <c r="E294" s="24"/>
    </row>
    <row r="295" spans="4:5" x14ac:dyDescent="0.25">
      <c r="D295" s="24"/>
      <c r="E295" s="24"/>
    </row>
    <row r="296" spans="4:5" x14ac:dyDescent="0.25">
      <c r="D296" s="24"/>
      <c r="E296" s="24"/>
    </row>
    <row r="297" spans="4:5" x14ac:dyDescent="0.25">
      <c r="D297" s="24"/>
      <c r="E297" s="24"/>
    </row>
    <row r="298" spans="4:5" x14ac:dyDescent="0.25">
      <c r="D298" s="24"/>
      <c r="E298" s="24"/>
    </row>
    <row r="299" spans="4:5" x14ac:dyDescent="0.25">
      <c r="D299" s="24"/>
      <c r="E299" s="24"/>
    </row>
    <row r="300" spans="4:5" x14ac:dyDescent="0.25">
      <c r="D300" s="24"/>
      <c r="E300" s="24"/>
    </row>
    <row r="301" spans="4:5" x14ac:dyDescent="0.25">
      <c r="D301" s="24"/>
      <c r="E301" s="24"/>
    </row>
    <row r="302" spans="4:5" x14ac:dyDescent="0.25">
      <c r="D302" s="24"/>
      <c r="E302" s="24"/>
    </row>
    <row r="303" spans="4:5" x14ac:dyDescent="0.25">
      <c r="D303" s="24"/>
      <c r="E303" s="24"/>
    </row>
    <row r="304" spans="4:5" x14ac:dyDescent="0.25">
      <c r="D304" s="24"/>
      <c r="E304" s="24"/>
    </row>
    <row r="305" spans="4:5" x14ac:dyDescent="0.25">
      <c r="D305" s="24"/>
      <c r="E305" s="24"/>
    </row>
    <row r="306" spans="4:5" x14ac:dyDescent="0.25">
      <c r="D306" s="24"/>
      <c r="E306" s="24"/>
    </row>
    <row r="307" spans="4:5" x14ac:dyDescent="0.25">
      <c r="D307" s="24"/>
      <c r="E307" s="24"/>
    </row>
    <row r="308" spans="4:5" x14ac:dyDescent="0.25">
      <c r="D308" s="24"/>
      <c r="E308" s="24"/>
    </row>
    <row r="309" spans="4:5" x14ac:dyDescent="0.25">
      <c r="D309" s="24"/>
      <c r="E309" s="24"/>
    </row>
    <row r="310" spans="4:5" x14ac:dyDescent="0.25">
      <c r="D310" s="24"/>
      <c r="E310" s="24"/>
    </row>
    <row r="311" spans="4:5" x14ac:dyDescent="0.25">
      <c r="D311" s="24"/>
      <c r="E311" s="24"/>
    </row>
    <row r="312" spans="4:5" x14ac:dyDescent="0.25">
      <c r="D312" s="24"/>
      <c r="E312" s="24"/>
    </row>
    <row r="313" spans="4:5" x14ac:dyDescent="0.25">
      <c r="D313" s="24"/>
      <c r="E313" s="24"/>
    </row>
    <row r="314" spans="4:5" x14ac:dyDescent="0.25">
      <c r="D314" s="24"/>
      <c r="E314" s="24"/>
    </row>
    <row r="315" spans="4:5" x14ac:dyDescent="0.25">
      <c r="D315" s="24"/>
      <c r="E315" s="24"/>
    </row>
    <row r="316" spans="4:5" x14ac:dyDescent="0.25">
      <c r="D316" s="24"/>
      <c r="E316" s="24"/>
    </row>
    <row r="317" spans="4:5" x14ac:dyDescent="0.25">
      <c r="D317" s="24"/>
      <c r="E317" s="24"/>
    </row>
    <row r="318" spans="4:5" x14ac:dyDescent="0.25">
      <c r="D318" s="24"/>
      <c r="E318" s="24"/>
    </row>
    <row r="319" spans="4:5" x14ac:dyDescent="0.25">
      <c r="D319" s="24"/>
      <c r="E319" s="24"/>
    </row>
    <row r="320" spans="4:5" x14ac:dyDescent="0.25">
      <c r="D320" s="24"/>
      <c r="E320" s="24"/>
    </row>
    <row r="321" spans="4:5" x14ac:dyDescent="0.25">
      <c r="D321" s="24"/>
      <c r="E321" s="24"/>
    </row>
    <row r="322" spans="4:5" x14ac:dyDescent="0.25">
      <c r="D322" s="24"/>
      <c r="E322" s="24"/>
    </row>
    <row r="323" spans="4:5" x14ac:dyDescent="0.25">
      <c r="D323" s="24"/>
      <c r="E323" s="24"/>
    </row>
    <row r="324" spans="4:5" x14ac:dyDescent="0.25">
      <c r="D324" s="24"/>
      <c r="E324" s="24"/>
    </row>
    <row r="325" spans="4:5" x14ac:dyDescent="0.25">
      <c r="D325" s="24"/>
      <c r="E325" s="24"/>
    </row>
    <row r="326" spans="4:5" x14ac:dyDescent="0.25">
      <c r="D326" s="24"/>
      <c r="E326" s="24"/>
    </row>
    <row r="327" spans="4:5" x14ac:dyDescent="0.25">
      <c r="D327" s="24"/>
      <c r="E327" s="24"/>
    </row>
    <row r="328" spans="4:5" x14ac:dyDescent="0.25">
      <c r="D328" s="24"/>
      <c r="E328" s="24"/>
    </row>
    <row r="329" spans="4:5" x14ac:dyDescent="0.25">
      <c r="D329" s="24"/>
      <c r="E329" s="24"/>
    </row>
    <row r="330" spans="4:5" x14ac:dyDescent="0.25">
      <c r="D330" s="24"/>
      <c r="E330" s="24"/>
    </row>
    <row r="331" spans="4:5" x14ac:dyDescent="0.25">
      <c r="D331" s="24"/>
      <c r="E331" s="24"/>
    </row>
    <row r="332" spans="4:5" x14ac:dyDescent="0.25">
      <c r="D332" s="24"/>
      <c r="E332" s="24"/>
    </row>
    <row r="333" spans="4:5" x14ac:dyDescent="0.25">
      <c r="D333" s="24"/>
      <c r="E333" s="24"/>
    </row>
    <row r="334" spans="4:5" x14ac:dyDescent="0.25">
      <c r="D334" s="24"/>
      <c r="E334" s="24"/>
    </row>
    <row r="335" spans="4:5" x14ac:dyDescent="0.25">
      <c r="D335" s="24"/>
      <c r="E335" s="24"/>
    </row>
    <row r="336" spans="4:5" x14ac:dyDescent="0.25">
      <c r="D336" s="24"/>
      <c r="E336" s="24"/>
    </row>
    <row r="337" spans="4:5" x14ac:dyDescent="0.25">
      <c r="D337" s="24"/>
      <c r="E337" s="24"/>
    </row>
    <row r="338" spans="4:5" x14ac:dyDescent="0.25">
      <c r="D338" s="24"/>
      <c r="E338" s="24"/>
    </row>
    <row r="339" spans="4:5" x14ac:dyDescent="0.25">
      <c r="D339" s="24"/>
      <c r="E339" s="24"/>
    </row>
    <row r="340" spans="4:5" x14ac:dyDescent="0.25">
      <c r="D340" s="24"/>
      <c r="E340" s="24"/>
    </row>
    <row r="341" spans="4:5" x14ac:dyDescent="0.25">
      <c r="D341" s="24"/>
      <c r="E341" s="24"/>
    </row>
    <row r="342" spans="4:5" x14ac:dyDescent="0.25">
      <c r="D342" s="24"/>
      <c r="E342" s="24"/>
    </row>
    <row r="343" spans="4:5" x14ac:dyDescent="0.25">
      <c r="D343" s="24"/>
      <c r="E343" s="24"/>
    </row>
    <row r="344" spans="4:5" x14ac:dyDescent="0.25">
      <c r="D344" s="24"/>
      <c r="E344" s="24"/>
    </row>
    <row r="345" spans="4:5" x14ac:dyDescent="0.25">
      <c r="D345" s="24"/>
      <c r="E345" s="24"/>
    </row>
    <row r="346" spans="4:5" x14ac:dyDescent="0.25">
      <c r="D346" s="24"/>
      <c r="E346" s="24"/>
    </row>
    <row r="347" spans="4:5" x14ac:dyDescent="0.25">
      <c r="D347" s="24"/>
      <c r="E347" s="24"/>
    </row>
    <row r="348" spans="4:5" x14ac:dyDescent="0.25">
      <c r="D348" s="24"/>
      <c r="E348" s="24"/>
    </row>
    <row r="349" spans="4:5" x14ac:dyDescent="0.25">
      <c r="D349" s="24"/>
      <c r="E349" s="24"/>
    </row>
    <row r="350" spans="4:5" x14ac:dyDescent="0.25">
      <c r="D350" s="24"/>
      <c r="E350" s="24"/>
    </row>
    <row r="351" spans="4:5" x14ac:dyDescent="0.25">
      <c r="D351" s="24"/>
      <c r="E351" s="24"/>
    </row>
    <row r="352" spans="4:5" x14ac:dyDescent="0.25">
      <c r="D352" s="24"/>
      <c r="E352" s="24"/>
    </row>
    <row r="353" spans="4:5" x14ac:dyDescent="0.25">
      <c r="D353" s="24"/>
      <c r="E353" s="24"/>
    </row>
    <row r="354" spans="4:5" x14ac:dyDescent="0.25">
      <c r="D354" s="24"/>
      <c r="E354" s="24"/>
    </row>
    <row r="355" spans="4:5" x14ac:dyDescent="0.25">
      <c r="D355" s="24"/>
      <c r="E355" s="24"/>
    </row>
    <row r="356" spans="4:5" x14ac:dyDescent="0.25">
      <c r="D356" s="24"/>
      <c r="E356" s="24"/>
    </row>
    <row r="357" spans="4:5" x14ac:dyDescent="0.25">
      <c r="D357" s="24"/>
      <c r="E357" s="24"/>
    </row>
    <row r="358" spans="4:5" x14ac:dyDescent="0.25">
      <c r="D358" s="24"/>
      <c r="E358" s="24"/>
    </row>
    <row r="359" spans="4:5" x14ac:dyDescent="0.25">
      <c r="D359" s="24"/>
      <c r="E359" s="24"/>
    </row>
    <row r="360" spans="4:5" x14ac:dyDescent="0.25">
      <c r="D360" s="24"/>
      <c r="E360" s="24"/>
    </row>
    <row r="361" spans="4:5" x14ac:dyDescent="0.25">
      <c r="D361" s="24"/>
      <c r="E361" s="24"/>
    </row>
    <row r="362" spans="4:5" x14ac:dyDescent="0.25">
      <c r="D362" s="24"/>
      <c r="E362" s="24"/>
    </row>
    <row r="363" spans="4:5" x14ac:dyDescent="0.25">
      <c r="D363" s="24"/>
      <c r="E363" s="24"/>
    </row>
    <row r="364" spans="4:5" x14ac:dyDescent="0.25">
      <c r="D364" s="24"/>
      <c r="E364" s="24"/>
    </row>
    <row r="365" spans="4:5" x14ac:dyDescent="0.25">
      <c r="D365" s="24"/>
      <c r="E365" s="24"/>
    </row>
    <row r="366" spans="4:5" x14ac:dyDescent="0.25">
      <c r="D366" s="24"/>
      <c r="E366" s="24"/>
    </row>
    <row r="367" spans="4:5" x14ac:dyDescent="0.25">
      <c r="D367" s="24"/>
      <c r="E367" s="24"/>
    </row>
    <row r="368" spans="4:5" x14ac:dyDescent="0.25">
      <c r="D368" s="24"/>
      <c r="E368" s="24"/>
    </row>
    <row r="369" spans="4:5" x14ac:dyDescent="0.25">
      <c r="D369" s="24"/>
      <c r="E369" s="24"/>
    </row>
    <row r="370" spans="4:5" x14ac:dyDescent="0.25">
      <c r="D370" s="24"/>
      <c r="E370" s="24"/>
    </row>
    <row r="371" spans="4:5" x14ac:dyDescent="0.25">
      <c r="D371" s="24"/>
      <c r="E371" s="24"/>
    </row>
    <row r="372" spans="4:5" x14ac:dyDescent="0.25">
      <c r="D372" s="24"/>
      <c r="E372" s="24"/>
    </row>
    <row r="373" spans="4:5" x14ac:dyDescent="0.25">
      <c r="D373" s="24"/>
      <c r="E373" s="24"/>
    </row>
    <row r="374" spans="4:5" x14ac:dyDescent="0.25">
      <c r="D374" s="24"/>
      <c r="E374" s="24"/>
    </row>
    <row r="375" spans="4:5" x14ac:dyDescent="0.25">
      <c r="D375" s="24"/>
      <c r="E375" s="24"/>
    </row>
    <row r="376" spans="4:5" x14ac:dyDescent="0.25">
      <c r="D376" s="24"/>
      <c r="E376" s="24"/>
    </row>
    <row r="377" spans="4:5" x14ac:dyDescent="0.25">
      <c r="D377" s="24"/>
      <c r="E377" s="24"/>
    </row>
    <row r="378" spans="4:5" x14ac:dyDescent="0.25">
      <c r="D378" s="24"/>
      <c r="E378" s="24"/>
    </row>
    <row r="379" spans="4:5" x14ac:dyDescent="0.25">
      <c r="D379" s="24"/>
      <c r="E379" s="24"/>
    </row>
    <row r="380" spans="4:5" x14ac:dyDescent="0.25">
      <c r="D380" s="24"/>
      <c r="E380" s="24"/>
    </row>
    <row r="381" spans="4:5" x14ac:dyDescent="0.25">
      <c r="D381" s="24"/>
      <c r="E381" s="24"/>
    </row>
    <row r="382" spans="4:5" x14ac:dyDescent="0.25">
      <c r="D382" s="24"/>
      <c r="E382" s="24"/>
    </row>
    <row r="383" spans="4:5" x14ac:dyDescent="0.25">
      <c r="D383" s="24"/>
      <c r="E383" s="24"/>
    </row>
    <row r="384" spans="4:5" x14ac:dyDescent="0.25">
      <c r="D384" s="24"/>
      <c r="E384" s="24"/>
    </row>
    <row r="385" spans="4:5" x14ac:dyDescent="0.25">
      <c r="D385" s="24"/>
      <c r="E385" s="24"/>
    </row>
    <row r="386" spans="4:5" x14ac:dyDescent="0.25">
      <c r="D386" s="24"/>
      <c r="E386" s="24"/>
    </row>
    <row r="387" spans="4:5" x14ac:dyDescent="0.25">
      <c r="D387" s="24"/>
      <c r="E387" s="24"/>
    </row>
    <row r="388" spans="4:5" x14ac:dyDescent="0.25">
      <c r="D388" s="24"/>
      <c r="E388" s="24"/>
    </row>
    <row r="389" spans="4:5" x14ac:dyDescent="0.25">
      <c r="D389" s="24"/>
      <c r="E389" s="24"/>
    </row>
    <row r="390" spans="4:5" x14ac:dyDescent="0.25">
      <c r="D390" s="24"/>
      <c r="E390" s="24"/>
    </row>
    <row r="391" spans="4:5" x14ac:dyDescent="0.25">
      <c r="D391" s="24"/>
      <c r="E391" s="24"/>
    </row>
    <row r="392" spans="4:5" x14ac:dyDescent="0.25">
      <c r="D392" s="24"/>
      <c r="E392" s="24"/>
    </row>
    <row r="393" spans="4:5" x14ac:dyDescent="0.25">
      <c r="D393" s="24"/>
      <c r="E393" s="24"/>
    </row>
    <row r="394" spans="4:5" x14ac:dyDescent="0.25">
      <c r="D394" s="24"/>
      <c r="E394" s="24"/>
    </row>
    <row r="395" spans="4:5" x14ac:dyDescent="0.25">
      <c r="D395" s="24"/>
      <c r="E395" s="24"/>
    </row>
    <row r="396" spans="4:5" x14ac:dyDescent="0.25">
      <c r="D396" s="24"/>
      <c r="E396" s="24"/>
    </row>
    <row r="397" spans="4:5" x14ac:dyDescent="0.25">
      <c r="D397" s="24"/>
      <c r="E397" s="24"/>
    </row>
    <row r="398" spans="4:5" x14ac:dyDescent="0.25">
      <c r="D398" s="24"/>
      <c r="E398" s="24"/>
    </row>
    <row r="399" spans="4:5" x14ac:dyDescent="0.25">
      <c r="D399" s="24"/>
      <c r="E399" s="24"/>
    </row>
    <row r="400" spans="4:5" x14ac:dyDescent="0.25">
      <c r="D400" s="24"/>
      <c r="E400" s="24"/>
    </row>
    <row r="401" spans="4:5" x14ac:dyDescent="0.25">
      <c r="D401" s="24"/>
      <c r="E401" s="24"/>
    </row>
    <row r="402" spans="4:5" x14ac:dyDescent="0.25">
      <c r="D402" s="24"/>
      <c r="E402" s="24"/>
    </row>
    <row r="403" spans="4:5" x14ac:dyDescent="0.25">
      <c r="D403" s="24"/>
      <c r="E403" s="24"/>
    </row>
    <row r="404" spans="4:5" x14ac:dyDescent="0.25">
      <c r="D404" s="24"/>
      <c r="E404" s="24"/>
    </row>
    <row r="405" spans="4:5" x14ac:dyDescent="0.25">
      <c r="D405" s="24"/>
      <c r="E405" s="24"/>
    </row>
    <row r="406" spans="4:5" x14ac:dyDescent="0.25">
      <c r="D406" s="24"/>
      <c r="E406" s="24"/>
    </row>
    <row r="407" spans="4:5" x14ac:dyDescent="0.25">
      <c r="D407" s="24"/>
      <c r="E407" s="24"/>
    </row>
    <row r="408" spans="4:5" x14ac:dyDescent="0.25">
      <c r="D408" s="24"/>
      <c r="E408" s="24"/>
    </row>
    <row r="409" spans="4:5" x14ac:dyDescent="0.25">
      <c r="D409" s="24"/>
      <c r="E409" s="24"/>
    </row>
    <row r="410" spans="4:5" x14ac:dyDescent="0.25">
      <c r="D410" s="24"/>
      <c r="E410" s="24"/>
    </row>
    <row r="411" spans="4:5" x14ac:dyDescent="0.25">
      <c r="D411" s="24"/>
      <c r="E411" s="24"/>
    </row>
    <row r="412" spans="4:5" x14ac:dyDescent="0.25">
      <c r="D412" s="24"/>
      <c r="E412" s="24"/>
    </row>
    <row r="413" spans="4:5" x14ac:dyDescent="0.25">
      <c r="D413" s="24"/>
      <c r="E413" s="24"/>
    </row>
    <row r="414" spans="4:5" x14ac:dyDescent="0.25">
      <c r="D414" s="24"/>
      <c r="E414" s="24"/>
    </row>
    <row r="415" spans="4:5" x14ac:dyDescent="0.25">
      <c r="D415" s="24"/>
      <c r="E415" s="24"/>
    </row>
    <row r="416" spans="4:5" x14ac:dyDescent="0.25">
      <c r="D416" s="24"/>
      <c r="E416" s="24"/>
    </row>
    <row r="417" spans="4:5" x14ac:dyDescent="0.25">
      <c r="D417" s="24"/>
      <c r="E417" s="24"/>
    </row>
    <row r="418" spans="4:5" x14ac:dyDescent="0.25">
      <c r="D418" s="24"/>
      <c r="E418" s="24"/>
    </row>
    <row r="419" spans="4:5" x14ac:dyDescent="0.25">
      <c r="D419" s="24"/>
      <c r="E419" s="24"/>
    </row>
    <row r="420" spans="4:5" x14ac:dyDescent="0.25">
      <c r="D420" s="24"/>
      <c r="E420" s="24"/>
    </row>
    <row r="421" spans="4:5" x14ac:dyDescent="0.25">
      <c r="D421" s="24"/>
      <c r="E421" s="24"/>
    </row>
    <row r="422" spans="4:5" x14ac:dyDescent="0.25">
      <c r="D422" s="24"/>
      <c r="E422" s="24"/>
    </row>
    <row r="423" spans="4:5" x14ac:dyDescent="0.25">
      <c r="D423" s="24"/>
      <c r="E423" s="24"/>
    </row>
    <row r="424" spans="4:5" x14ac:dyDescent="0.25">
      <c r="D424" s="24"/>
      <c r="E424" s="24"/>
    </row>
    <row r="425" spans="4:5" x14ac:dyDescent="0.25">
      <c r="D425" s="24"/>
      <c r="E425" s="24"/>
    </row>
    <row r="426" spans="4:5" x14ac:dyDescent="0.25">
      <c r="D426" s="24"/>
      <c r="E426" s="24"/>
    </row>
    <row r="427" spans="4:5" x14ac:dyDescent="0.25">
      <c r="D427" s="24"/>
      <c r="E427" s="24"/>
    </row>
    <row r="428" spans="4:5" x14ac:dyDescent="0.25">
      <c r="D428" s="24"/>
      <c r="E428" s="24"/>
    </row>
    <row r="429" spans="4:5" x14ac:dyDescent="0.25">
      <c r="D429" s="24"/>
      <c r="E429" s="24"/>
    </row>
    <row r="430" spans="4:5" x14ac:dyDescent="0.25">
      <c r="D430" s="24"/>
      <c r="E430" s="24"/>
    </row>
    <row r="431" spans="4:5" x14ac:dyDescent="0.25">
      <c r="D431" s="24"/>
      <c r="E431" s="24"/>
    </row>
    <row r="432" spans="4:5" x14ac:dyDescent="0.25">
      <c r="D432" s="24"/>
      <c r="E432" s="24"/>
    </row>
    <row r="433" spans="4:5" x14ac:dyDescent="0.25">
      <c r="D433" s="24"/>
      <c r="E433" s="24"/>
    </row>
    <row r="434" spans="4:5" x14ac:dyDescent="0.25">
      <c r="D434" s="24"/>
      <c r="E434" s="24"/>
    </row>
    <row r="435" spans="4:5" x14ac:dyDescent="0.25">
      <c r="D435" s="24"/>
      <c r="E435" s="24"/>
    </row>
    <row r="436" spans="4:5" x14ac:dyDescent="0.25">
      <c r="D436" s="24"/>
      <c r="E436" s="24"/>
    </row>
    <row r="437" spans="4:5" x14ac:dyDescent="0.25">
      <c r="D437" s="24"/>
      <c r="E437" s="24"/>
    </row>
    <row r="438" spans="4:5" x14ac:dyDescent="0.25">
      <c r="D438" s="24"/>
      <c r="E438" s="24"/>
    </row>
    <row r="439" spans="4:5" x14ac:dyDescent="0.25">
      <c r="D439" s="24"/>
      <c r="E439" s="24"/>
    </row>
    <row r="440" spans="4:5" x14ac:dyDescent="0.25">
      <c r="D440" s="24"/>
      <c r="E440" s="24"/>
    </row>
    <row r="441" spans="4:5" x14ac:dyDescent="0.25">
      <c r="D441" s="24"/>
      <c r="E441" s="24"/>
    </row>
    <row r="442" spans="4:5" x14ac:dyDescent="0.25">
      <c r="D442" s="24"/>
      <c r="E442" s="24"/>
    </row>
    <row r="443" spans="4:5" x14ac:dyDescent="0.25">
      <c r="D443" s="24"/>
      <c r="E443" s="24"/>
    </row>
    <row r="444" spans="4:5" x14ac:dyDescent="0.25">
      <c r="D444" s="24"/>
      <c r="E444" s="24"/>
    </row>
    <row r="445" spans="4:5" x14ac:dyDescent="0.25">
      <c r="D445" s="24"/>
      <c r="E445" s="24"/>
    </row>
    <row r="446" spans="4:5" x14ac:dyDescent="0.25">
      <c r="D446" s="24"/>
      <c r="E446" s="24"/>
    </row>
    <row r="447" spans="4:5" x14ac:dyDescent="0.25">
      <c r="D447" s="24"/>
      <c r="E447" s="24"/>
    </row>
    <row r="448" spans="4:5" x14ac:dyDescent="0.25">
      <c r="D448" s="24"/>
      <c r="E448" s="24"/>
    </row>
    <row r="449" spans="4:5" x14ac:dyDescent="0.25">
      <c r="D449" s="24"/>
      <c r="E449" s="24"/>
    </row>
    <row r="450" spans="4:5" x14ac:dyDescent="0.25">
      <c r="D450" s="24"/>
      <c r="E450" s="24"/>
    </row>
    <row r="451" spans="4:5" x14ac:dyDescent="0.25">
      <c r="D451" s="24"/>
      <c r="E451" s="24"/>
    </row>
    <row r="452" spans="4:5" x14ac:dyDescent="0.25">
      <c r="D452" s="24"/>
      <c r="E452" s="24"/>
    </row>
    <row r="453" spans="4:5" x14ac:dyDescent="0.25">
      <c r="D453" s="24"/>
      <c r="E453" s="24"/>
    </row>
    <row r="454" spans="4:5" x14ac:dyDescent="0.25">
      <c r="D454" s="24"/>
      <c r="E454" s="24"/>
    </row>
    <row r="455" spans="4:5" x14ac:dyDescent="0.25">
      <c r="D455" s="24"/>
      <c r="E455" s="24"/>
    </row>
    <row r="456" spans="4:5" x14ac:dyDescent="0.25">
      <c r="D456" s="24"/>
      <c r="E456" s="24"/>
    </row>
    <row r="457" spans="4:5" x14ac:dyDescent="0.25">
      <c r="D457" s="24"/>
      <c r="E457" s="24"/>
    </row>
    <row r="458" spans="4:5" x14ac:dyDescent="0.25">
      <c r="D458" s="24"/>
      <c r="E458" s="24"/>
    </row>
    <row r="459" spans="4:5" x14ac:dyDescent="0.25">
      <c r="D459" s="24"/>
      <c r="E459" s="24"/>
    </row>
    <row r="460" spans="4:5" x14ac:dyDescent="0.25">
      <c r="D460" s="24"/>
      <c r="E460" s="24"/>
    </row>
    <row r="461" spans="4:5" x14ac:dyDescent="0.25">
      <c r="D461" s="24"/>
      <c r="E461" s="24"/>
    </row>
    <row r="462" spans="4:5" x14ac:dyDescent="0.25">
      <c r="D462" s="24"/>
      <c r="E462" s="24"/>
    </row>
    <row r="463" spans="4:5" x14ac:dyDescent="0.25">
      <c r="D463" s="24"/>
      <c r="E463" s="24"/>
    </row>
    <row r="464" spans="4:5" x14ac:dyDescent="0.25">
      <c r="D464" s="24"/>
      <c r="E464" s="24"/>
    </row>
    <row r="465" spans="4:5" x14ac:dyDescent="0.25">
      <c r="D465" s="24"/>
      <c r="E465" s="24"/>
    </row>
    <row r="466" spans="4:5" x14ac:dyDescent="0.25">
      <c r="D466" s="24"/>
      <c r="E466" s="24"/>
    </row>
    <row r="467" spans="4:5" x14ac:dyDescent="0.25">
      <c r="D467" s="24"/>
      <c r="E467" s="24"/>
    </row>
    <row r="468" spans="4:5" x14ac:dyDescent="0.25">
      <c r="D468" s="24"/>
      <c r="E468" s="24"/>
    </row>
    <row r="469" spans="4:5" x14ac:dyDescent="0.25">
      <c r="D469" s="24"/>
      <c r="E469" s="24"/>
    </row>
    <row r="470" spans="4:5" x14ac:dyDescent="0.25">
      <c r="D470" s="24"/>
      <c r="E470" s="24"/>
    </row>
    <row r="471" spans="4:5" x14ac:dyDescent="0.25">
      <c r="D471" s="24"/>
      <c r="E471" s="24"/>
    </row>
    <row r="472" spans="4:5" x14ac:dyDescent="0.25">
      <c r="D472" s="24"/>
      <c r="E472" s="24"/>
    </row>
    <row r="473" spans="4:5" x14ac:dyDescent="0.25">
      <c r="D473" s="24"/>
      <c r="E473" s="24"/>
    </row>
    <row r="474" spans="4:5" x14ac:dyDescent="0.25">
      <c r="D474" s="24"/>
      <c r="E474" s="24"/>
    </row>
    <row r="475" spans="4:5" x14ac:dyDescent="0.25">
      <c r="D475" s="24"/>
      <c r="E475" s="24"/>
    </row>
    <row r="476" spans="4:5" x14ac:dyDescent="0.25">
      <c r="D476" s="24"/>
      <c r="E476" s="24"/>
    </row>
    <row r="477" spans="4:5" x14ac:dyDescent="0.25">
      <c r="D477" s="24"/>
      <c r="E477" s="24"/>
    </row>
    <row r="478" spans="4:5" x14ac:dyDescent="0.25">
      <c r="D478" s="24"/>
      <c r="E478" s="24"/>
    </row>
    <row r="479" spans="4:5" x14ac:dyDescent="0.25">
      <c r="D479" s="24"/>
      <c r="E479" s="24"/>
    </row>
    <row r="480" spans="4:5" x14ac:dyDescent="0.25">
      <c r="D480" s="24"/>
      <c r="E480" s="24"/>
    </row>
    <row r="481" spans="4:5" x14ac:dyDescent="0.25">
      <c r="D481" s="24"/>
      <c r="E481" s="24"/>
    </row>
    <row r="482" spans="4:5" x14ac:dyDescent="0.25">
      <c r="D482" s="24"/>
      <c r="E482" s="24"/>
    </row>
    <row r="483" spans="4:5" x14ac:dyDescent="0.25">
      <c r="D483" s="24"/>
      <c r="E483" s="24"/>
    </row>
    <row r="484" spans="4:5" x14ac:dyDescent="0.25">
      <c r="D484" s="24"/>
      <c r="E484" s="24"/>
    </row>
    <row r="485" spans="4:5" x14ac:dyDescent="0.25">
      <c r="D485" s="24"/>
      <c r="E485" s="24"/>
    </row>
    <row r="486" spans="4:5" x14ac:dyDescent="0.25">
      <c r="D486" s="24"/>
      <c r="E486" s="24"/>
    </row>
    <row r="487" spans="4:5" x14ac:dyDescent="0.25">
      <c r="D487" s="24"/>
      <c r="E487" s="24"/>
    </row>
    <row r="488" spans="4:5" x14ac:dyDescent="0.25">
      <c r="D488" s="24"/>
      <c r="E488" s="24"/>
    </row>
    <row r="489" spans="4:5" x14ac:dyDescent="0.25">
      <c r="D489" s="24"/>
      <c r="E489" s="24"/>
    </row>
    <row r="490" spans="4:5" x14ac:dyDescent="0.25">
      <c r="D490" s="24"/>
      <c r="E490" s="24"/>
    </row>
    <row r="491" spans="4:5" x14ac:dyDescent="0.25">
      <c r="D491" s="24"/>
      <c r="E491" s="24"/>
    </row>
    <row r="492" spans="4:5" x14ac:dyDescent="0.25">
      <c r="D492" s="24"/>
      <c r="E492" s="24"/>
    </row>
    <row r="493" spans="4:5" x14ac:dyDescent="0.25">
      <c r="D493" s="24"/>
      <c r="E493" s="24"/>
    </row>
    <row r="494" spans="4:5" x14ac:dyDescent="0.25">
      <c r="D494" s="24"/>
      <c r="E494" s="24"/>
    </row>
    <row r="495" spans="4:5" x14ac:dyDescent="0.25">
      <c r="D495" s="24"/>
      <c r="E495" s="24"/>
    </row>
    <row r="496" spans="4:5" x14ac:dyDescent="0.25">
      <c r="D496" s="24"/>
      <c r="E496" s="24"/>
    </row>
    <row r="497" spans="4:5" x14ac:dyDescent="0.25">
      <c r="D497" s="24"/>
      <c r="E497" s="24"/>
    </row>
    <row r="498" spans="4:5" x14ac:dyDescent="0.25">
      <c r="D498" s="24"/>
      <c r="E498" s="24"/>
    </row>
    <row r="499" spans="4:5" x14ac:dyDescent="0.25">
      <c r="D499" s="24"/>
      <c r="E499" s="24"/>
    </row>
    <row r="500" spans="4:5" x14ac:dyDescent="0.25">
      <c r="D500" s="24"/>
      <c r="E500" s="24"/>
    </row>
    <row r="501" spans="4:5" x14ac:dyDescent="0.25">
      <c r="D501" s="24"/>
      <c r="E501" s="24"/>
    </row>
    <row r="502" spans="4:5" x14ac:dyDescent="0.25">
      <c r="D502" s="24"/>
      <c r="E502" s="24"/>
    </row>
    <row r="503" spans="4:5" x14ac:dyDescent="0.25">
      <c r="D503" s="24"/>
      <c r="E503" s="24"/>
    </row>
    <row r="504" spans="4:5" x14ac:dyDescent="0.25">
      <c r="D504" s="24"/>
      <c r="E504" s="24"/>
    </row>
    <row r="505" spans="4:5" x14ac:dyDescent="0.25">
      <c r="D505" s="24"/>
      <c r="E505" s="24"/>
    </row>
    <row r="506" spans="4:5" x14ac:dyDescent="0.25">
      <c r="D506" s="24"/>
      <c r="E506" s="24"/>
    </row>
    <row r="507" spans="4:5" x14ac:dyDescent="0.25">
      <c r="D507" s="24"/>
      <c r="E507" s="24"/>
    </row>
    <row r="508" spans="4:5" x14ac:dyDescent="0.25">
      <c r="D508" s="24"/>
      <c r="E508" s="24"/>
    </row>
    <row r="509" spans="4:5" x14ac:dyDescent="0.25">
      <c r="D509" s="24"/>
      <c r="E509" s="24"/>
    </row>
    <row r="510" spans="4:5" x14ac:dyDescent="0.25">
      <c r="D510" s="24"/>
      <c r="E510" s="24"/>
    </row>
    <row r="511" spans="4:5" x14ac:dyDescent="0.25">
      <c r="D511" s="24"/>
      <c r="E511" s="24"/>
    </row>
    <row r="512" spans="4:5" x14ac:dyDescent="0.25">
      <c r="D512" s="24"/>
      <c r="E512" s="24"/>
    </row>
    <row r="513" spans="4:5" x14ac:dyDescent="0.25">
      <c r="D513" s="24"/>
      <c r="E513" s="24"/>
    </row>
    <row r="514" spans="4:5" x14ac:dyDescent="0.25">
      <c r="D514" s="24"/>
      <c r="E514" s="24"/>
    </row>
    <row r="515" spans="4:5" x14ac:dyDescent="0.25">
      <c r="D515" s="24"/>
      <c r="E515" s="24"/>
    </row>
    <row r="516" spans="4:5" x14ac:dyDescent="0.25">
      <c r="D516" s="24"/>
      <c r="E516" s="24"/>
    </row>
    <row r="517" spans="4:5" x14ac:dyDescent="0.25">
      <c r="D517" s="24"/>
      <c r="E517" s="24"/>
    </row>
    <row r="518" spans="4:5" x14ac:dyDescent="0.25">
      <c r="D518" s="24"/>
      <c r="E518" s="24"/>
    </row>
    <row r="519" spans="4:5" x14ac:dyDescent="0.25">
      <c r="D519" s="24"/>
      <c r="E519" s="24"/>
    </row>
    <row r="520" spans="4:5" x14ac:dyDescent="0.25">
      <c r="D520" s="24"/>
      <c r="E520" s="24"/>
    </row>
    <row r="521" spans="4:5" x14ac:dyDescent="0.25">
      <c r="D521" s="24"/>
      <c r="E521" s="24"/>
    </row>
    <row r="522" spans="4:5" x14ac:dyDescent="0.25">
      <c r="D522" s="24"/>
      <c r="E522" s="24"/>
    </row>
    <row r="523" spans="4:5" x14ac:dyDescent="0.25">
      <c r="D523" s="24"/>
      <c r="E523" s="24"/>
    </row>
    <row r="524" spans="4:5" x14ac:dyDescent="0.25">
      <c r="D524" s="24"/>
      <c r="E524" s="24"/>
    </row>
    <row r="525" spans="4:5" x14ac:dyDescent="0.25">
      <c r="D525" s="24"/>
      <c r="E525" s="24"/>
    </row>
    <row r="526" spans="4:5" x14ac:dyDescent="0.25">
      <c r="D526" s="24"/>
      <c r="E526" s="24"/>
    </row>
    <row r="527" spans="4:5" x14ac:dyDescent="0.25">
      <c r="D527" s="24"/>
      <c r="E527" s="24"/>
    </row>
    <row r="528" spans="4:5" x14ac:dyDescent="0.25">
      <c r="D528" s="24"/>
      <c r="E528" s="24"/>
    </row>
    <row r="529" spans="4:5" x14ac:dyDescent="0.25">
      <c r="D529" s="24"/>
      <c r="E529" s="24"/>
    </row>
    <row r="530" spans="4:5" x14ac:dyDescent="0.25">
      <c r="D530" s="24"/>
      <c r="E530" s="24"/>
    </row>
    <row r="531" spans="4:5" x14ac:dyDescent="0.25">
      <c r="D531" s="24"/>
      <c r="E531" s="24"/>
    </row>
    <row r="532" spans="4:5" x14ac:dyDescent="0.25">
      <c r="D532" s="24"/>
      <c r="E532" s="24"/>
    </row>
    <row r="533" spans="4:5" x14ac:dyDescent="0.25">
      <c r="D533" s="24"/>
      <c r="E533" s="24"/>
    </row>
    <row r="534" spans="4:5" x14ac:dyDescent="0.25">
      <c r="D534" s="24"/>
      <c r="E534" s="24"/>
    </row>
    <row r="535" spans="4:5" x14ac:dyDescent="0.25">
      <c r="D535" s="24"/>
      <c r="E535" s="24"/>
    </row>
    <row r="536" spans="4:5" x14ac:dyDescent="0.25">
      <c r="D536" s="24"/>
      <c r="E536" s="24"/>
    </row>
    <row r="537" spans="4:5" x14ac:dyDescent="0.25">
      <c r="D537" s="24"/>
      <c r="E537" s="24"/>
    </row>
    <row r="538" spans="4:5" x14ac:dyDescent="0.25">
      <c r="D538" s="24"/>
      <c r="E538" s="24"/>
    </row>
    <row r="539" spans="4:5" x14ac:dyDescent="0.25">
      <c r="D539" s="24"/>
      <c r="E539" s="24"/>
    </row>
    <row r="540" spans="4:5" x14ac:dyDescent="0.25">
      <c r="D540" s="24"/>
      <c r="E540" s="24"/>
    </row>
    <row r="541" spans="4:5" x14ac:dyDescent="0.25">
      <c r="D541" s="24"/>
      <c r="E541" s="24"/>
    </row>
    <row r="542" spans="4:5" x14ac:dyDescent="0.25">
      <c r="D542" s="24"/>
      <c r="E542" s="24"/>
    </row>
    <row r="543" spans="4:5" x14ac:dyDescent="0.25">
      <c r="D543" s="24"/>
      <c r="E543" s="24"/>
    </row>
    <row r="544" spans="4:5" x14ac:dyDescent="0.25">
      <c r="D544" s="24"/>
      <c r="E544" s="24"/>
    </row>
    <row r="545" spans="4:5" x14ac:dyDescent="0.25">
      <c r="D545" s="24"/>
      <c r="E545" s="24"/>
    </row>
    <row r="546" spans="4:5" x14ac:dyDescent="0.25">
      <c r="D546" s="24"/>
      <c r="E546" s="24"/>
    </row>
    <row r="547" spans="4:5" x14ac:dyDescent="0.25">
      <c r="D547" s="24"/>
      <c r="E547" s="24"/>
    </row>
    <row r="548" spans="4:5" x14ac:dyDescent="0.25">
      <c r="D548" s="24"/>
      <c r="E548" s="24"/>
    </row>
    <row r="549" spans="4:5" x14ac:dyDescent="0.25">
      <c r="D549" s="24"/>
      <c r="E549" s="24"/>
    </row>
    <row r="550" spans="4:5" x14ac:dyDescent="0.25">
      <c r="D550" s="24"/>
      <c r="E550" s="24"/>
    </row>
    <row r="551" spans="4:5" x14ac:dyDescent="0.25">
      <c r="D551" s="24"/>
      <c r="E551" s="24"/>
    </row>
    <row r="552" spans="4:5" x14ac:dyDescent="0.25">
      <c r="D552" s="24"/>
      <c r="E552" s="24"/>
    </row>
    <row r="553" spans="4:5" x14ac:dyDescent="0.25">
      <c r="D553" s="24"/>
      <c r="E553" s="24"/>
    </row>
    <row r="554" spans="4:5" x14ac:dyDescent="0.25">
      <c r="D554" s="24"/>
      <c r="E554" s="24"/>
    </row>
    <row r="555" spans="4:5" x14ac:dyDescent="0.25">
      <c r="D555" s="24"/>
      <c r="E555" s="24"/>
    </row>
    <row r="556" spans="4:5" x14ac:dyDescent="0.25">
      <c r="D556" s="24"/>
      <c r="E556" s="24"/>
    </row>
    <row r="557" spans="4:5" x14ac:dyDescent="0.25">
      <c r="D557" s="24"/>
      <c r="E557" s="24"/>
    </row>
    <row r="558" spans="4:5" x14ac:dyDescent="0.25">
      <c r="D558" s="24"/>
      <c r="E558" s="24"/>
    </row>
    <row r="559" spans="4:5" x14ac:dyDescent="0.25">
      <c r="D559" s="24"/>
      <c r="E559" s="24"/>
    </row>
    <row r="560" spans="4:5" x14ac:dyDescent="0.25">
      <c r="D560" s="24"/>
      <c r="E560" s="24"/>
    </row>
    <row r="561" spans="4:5" x14ac:dyDescent="0.25">
      <c r="D561" s="24"/>
      <c r="E561" s="24"/>
    </row>
    <row r="562" spans="4:5" x14ac:dyDescent="0.25">
      <c r="D562" s="24"/>
      <c r="E562" s="24"/>
    </row>
    <row r="563" spans="4:5" x14ac:dyDescent="0.25">
      <c r="D563" s="24"/>
      <c r="E563" s="24"/>
    </row>
    <row r="564" spans="4:5" x14ac:dyDescent="0.25">
      <c r="D564" s="24"/>
      <c r="E564" s="24"/>
    </row>
    <row r="565" spans="4:5" x14ac:dyDescent="0.25">
      <c r="D565" s="24"/>
      <c r="E565" s="24"/>
    </row>
    <row r="566" spans="4:5" x14ac:dyDescent="0.25">
      <c r="D566" s="24"/>
      <c r="E566" s="24"/>
    </row>
    <row r="567" spans="4:5" x14ac:dyDescent="0.25">
      <c r="D567" s="24"/>
      <c r="E567" s="24"/>
    </row>
    <row r="568" spans="4:5" x14ac:dyDescent="0.25">
      <c r="D568" s="24"/>
      <c r="E568" s="24"/>
    </row>
    <row r="569" spans="4:5" x14ac:dyDescent="0.25">
      <c r="D569" s="24"/>
      <c r="E569" s="24"/>
    </row>
    <row r="570" spans="4:5" x14ac:dyDescent="0.25">
      <c r="D570" s="24"/>
      <c r="E570" s="24"/>
    </row>
    <row r="571" spans="4:5" x14ac:dyDescent="0.25">
      <c r="D571" s="24"/>
      <c r="E571" s="24"/>
    </row>
    <row r="572" spans="4:5" x14ac:dyDescent="0.25">
      <c r="D572" s="24"/>
      <c r="E572" s="24"/>
    </row>
    <row r="573" spans="4:5" x14ac:dyDescent="0.25">
      <c r="D573" s="24"/>
      <c r="E573" s="24"/>
    </row>
    <row r="574" spans="4:5" x14ac:dyDescent="0.25">
      <c r="D574" s="24"/>
      <c r="E574" s="24"/>
    </row>
    <row r="575" spans="4:5" x14ac:dyDescent="0.25">
      <c r="D575" s="24"/>
      <c r="E575" s="24"/>
    </row>
    <row r="576" spans="4:5" x14ac:dyDescent="0.25">
      <c r="D576" s="24"/>
      <c r="E576" s="24"/>
    </row>
    <row r="577" spans="4:5" x14ac:dyDescent="0.25">
      <c r="D577" s="24"/>
      <c r="E577" s="24"/>
    </row>
    <row r="578" spans="4:5" x14ac:dyDescent="0.25">
      <c r="D578" s="24"/>
      <c r="E578" s="24"/>
    </row>
    <row r="579" spans="4:5" x14ac:dyDescent="0.25">
      <c r="D579" s="24"/>
      <c r="E579" s="24"/>
    </row>
    <row r="580" spans="4:5" x14ac:dyDescent="0.25">
      <c r="D580" s="24"/>
      <c r="E580" s="24"/>
    </row>
    <row r="581" spans="4:5" x14ac:dyDescent="0.25">
      <c r="D581" s="24"/>
      <c r="E581" s="24"/>
    </row>
    <row r="582" spans="4:5" x14ac:dyDescent="0.25">
      <c r="D582" s="24"/>
      <c r="E582" s="24"/>
    </row>
    <row r="583" spans="4:5" x14ac:dyDescent="0.25">
      <c r="D583" s="24"/>
      <c r="E583" s="24"/>
    </row>
    <row r="584" spans="4:5" x14ac:dyDescent="0.25">
      <c r="D584" s="24"/>
      <c r="E584" s="24"/>
    </row>
    <row r="585" spans="4:5" x14ac:dyDescent="0.25">
      <c r="D585" s="24"/>
      <c r="E585" s="24"/>
    </row>
    <row r="586" spans="4:5" x14ac:dyDescent="0.25">
      <c r="D586" s="24"/>
      <c r="E586" s="24"/>
    </row>
    <row r="587" spans="4:5" x14ac:dyDescent="0.25">
      <c r="D587" s="24"/>
      <c r="E587" s="24"/>
    </row>
    <row r="588" spans="4:5" x14ac:dyDescent="0.25">
      <c r="D588" s="24"/>
      <c r="E588" s="24"/>
    </row>
    <row r="589" spans="4:5" x14ac:dyDescent="0.25">
      <c r="D589" s="24"/>
      <c r="E589" s="24"/>
    </row>
    <row r="590" spans="4:5" x14ac:dyDescent="0.25">
      <c r="D590" s="24"/>
      <c r="E590" s="24"/>
    </row>
    <row r="591" spans="4:5" x14ac:dyDescent="0.25">
      <c r="D591" s="24"/>
      <c r="E591" s="24"/>
    </row>
    <row r="592" spans="4:5" x14ac:dyDescent="0.25">
      <c r="D592" s="24"/>
      <c r="E592" s="24"/>
    </row>
    <row r="593" spans="4:5" x14ac:dyDescent="0.25">
      <c r="D593" s="24"/>
      <c r="E593" s="24"/>
    </row>
    <row r="594" spans="4:5" x14ac:dyDescent="0.25">
      <c r="D594" s="24"/>
      <c r="E594" s="24"/>
    </row>
    <row r="595" spans="4:5" x14ac:dyDescent="0.25">
      <c r="D595" s="24"/>
      <c r="E595" s="24"/>
    </row>
    <row r="596" spans="4:5" x14ac:dyDescent="0.25">
      <c r="D596" s="24"/>
      <c r="E596" s="24"/>
    </row>
    <row r="597" spans="4:5" x14ac:dyDescent="0.25">
      <c r="D597" s="24"/>
      <c r="E597" s="24"/>
    </row>
    <row r="598" spans="4:5" x14ac:dyDescent="0.25">
      <c r="D598" s="24"/>
      <c r="E598" s="24"/>
    </row>
    <row r="599" spans="4:5" x14ac:dyDescent="0.25">
      <c r="D599" s="24"/>
      <c r="E599" s="24"/>
    </row>
    <row r="600" spans="4:5" x14ac:dyDescent="0.25">
      <c r="D600" s="24"/>
      <c r="E600" s="24"/>
    </row>
    <row r="601" spans="4:5" x14ac:dyDescent="0.25">
      <c r="D601" s="24"/>
      <c r="E601" s="24"/>
    </row>
    <row r="602" spans="4:5" x14ac:dyDescent="0.25">
      <c r="D602" s="24"/>
      <c r="E602" s="24"/>
    </row>
    <row r="603" spans="4:5" x14ac:dyDescent="0.25">
      <c r="D603" s="24"/>
      <c r="E603" s="24"/>
    </row>
    <row r="604" spans="4:5" x14ac:dyDescent="0.25">
      <c r="D604" s="24"/>
      <c r="E604" s="24"/>
    </row>
    <row r="605" spans="4:5" x14ac:dyDescent="0.25">
      <c r="D605" s="24"/>
      <c r="E605" s="24"/>
    </row>
    <row r="606" spans="4:5" x14ac:dyDescent="0.25">
      <c r="D606" s="24"/>
      <c r="E606" s="24"/>
    </row>
    <row r="607" spans="4:5" x14ac:dyDescent="0.25">
      <c r="D607" s="24"/>
      <c r="E607" s="24"/>
    </row>
    <row r="608" spans="4:5" x14ac:dyDescent="0.25">
      <c r="D608" s="24"/>
      <c r="E608" s="24"/>
    </row>
    <row r="609" spans="4:5" x14ac:dyDescent="0.25">
      <c r="D609" s="24"/>
      <c r="E609" s="24"/>
    </row>
    <row r="610" spans="4:5" x14ac:dyDescent="0.25">
      <c r="D610" s="24"/>
      <c r="E610" s="24"/>
    </row>
    <row r="611" spans="4:5" x14ac:dyDescent="0.25">
      <c r="D611" s="24"/>
      <c r="E611" s="24"/>
    </row>
    <row r="612" spans="4:5" x14ac:dyDescent="0.25">
      <c r="D612" s="24"/>
      <c r="E612" s="24"/>
    </row>
    <row r="613" spans="4:5" x14ac:dyDescent="0.25">
      <c r="D613" s="24"/>
      <c r="E613" s="24"/>
    </row>
    <row r="614" spans="4:5" x14ac:dyDescent="0.25">
      <c r="D614" s="24"/>
      <c r="E614" s="24"/>
    </row>
    <row r="615" spans="4:5" x14ac:dyDescent="0.25">
      <c r="D615" s="24"/>
      <c r="E615" s="24"/>
    </row>
    <row r="616" spans="4:5" x14ac:dyDescent="0.25">
      <c r="D616" s="24"/>
      <c r="E616" s="24"/>
    </row>
    <row r="617" spans="4:5" x14ac:dyDescent="0.25">
      <c r="D617" s="24"/>
      <c r="E617" s="24"/>
    </row>
    <row r="618" spans="4:5" x14ac:dyDescent="0.25">
      <c r="D618" s="24"/>
      <c r="E618" s="24"/>
    </row>
    <row r="619" spans="4:5" x14ac:dyDescent="0.25">
      <c r="D619" s="24"/>
      <c r="E619" s="24"/>
    </row>
    <row r="620" spans="4:5" x14ac:dyDescent="0.25">
      <c r="D620" s="24"/>
      <c r="E620" s="24"/>
    </row>
    <row r="621" spans="4:5" x14ac:dyDescent="0.25">
      <c r="D621" s="24"/>
      <c r="E621" s="24"/>
    </row>
    <row r="622" spans="4:5" x14ac:dyDescent="0.25">
      <c r="D622" s="24"/>
      <c r="E622" s="24"/>
    </row>
    <row r="623" spans="4:5" x14ac:dyDescent="0.25">
      <c r="D623" s="24"/>
      <c r="E623" s="24"/>
    </row>
    <row r="624" spans="4:5" x14ac:dyDescent="0.25">
      <c r="D624" s="24"/>
      <c r="E624" s="24"/>
    </row>
    <row r="625" spans="4:5" x14ac:dyDescent="0.25">
      <c r="D625" s="24"/>
      <c r="E625" s="24"/>
    </row>
    <row r="626" spans="4:5" x14ac:dyDescent="0.25">
      <c r="D626" s="24"/>
      <c r="E626" s="24"/>
    </row>
    <row r="627" spans="4:5" x14ac:dyDescent="0.25">
      <c r="D627" s="24"/>
      <c r="E627" s="24"/>
    </row>
    <row r="628" spans="4:5" x14ac:dyDescent="0.25">
      <c r="D628" s="24"/>
      <c r="E628" s="24"/>
    </row>
    <row r="629" spans="4:5" x14ac:dyDescent="0.25">
      <c r="D629" s="24"/>
      <c r="E629" s="24"/>
    </row>
    <row r="630" spans="4:5" x14ac:dyDescent="0.25">
      <c r="D630" s="24"/>
      <c r="E630" s="24"/>
    </row>
    <row r="631" spans="4:5" x14ac:dyDescent="0.25">
      <c r="D631" s="24"/>
      <c r="E631" s="24"/>
    </row>
    <row r="632" spans="4:5" x14ac:dyDescent="0.25">
      <c r="D632" s="24"/>
      <c r="E632" s="24"/>
    </row>
    <row r="633" spans="4:5" x14ac:dyDescent="0.25">
      <c r="D633" s="24"/>
      <c r="E633" s="24"/>
    </row>
    <row r="634" spans="4:5" x14ac:dyDescent="0.25">
      <c r="D634" s="24"/>
      <c r="E634" s="24"/>
    </row>
    <row r="635" spans="4:5" x14ac:dyDescent="0.25">
      <c r="D635" s="24"/>
      <c r="E635" s="24"/>
    </row>
    <row r="636" spans="4:5" x14ac:dyDescent="0.25">
      <c r="D636" s="24"/>
      <c r="E636" s="24"/>
    </row>
    <row r="637" spans="4:5" x14ac:dyDescent="0.25">
      <c r="D637" s="24"/>
      <c r="E637" s="24"/>
    </row>
    <row r="638" spans="4:5" x14ac:dyDescent="0.25">
      <c r="D638" s="24"/>
      <c r="E638" s="24"/>
    </row>
    <row r="639" spans="4:5" x14ac:dyDescent="0.25">
      <c r="D639" s="24"/>
      <c r="E639" s="24"/>
    </row>
    <row r="640" spans="4:5" x14ac:dyDescent="0.25">
      <c r="D640" s="24"/>
      <c r="E640" s="24"/>
    </row>
    <row r="641" spans="4:5" x14ac:dyDescent="0.25">
      <c r="D641" s="24"/>
      <c r="E641" s="24"/>
    </row>
    <row r="642" spans="4:5" x14ac:dyDescent="0.25">
      <c r="D642" s="24"/>
      <c r="E642" s="24"/>
    </row>
    <row r="643" spans="4:5" x14ac:dyDescent="0.25">
      <c r="D643" s="24"/>
      <c r="E643" s="24"/>
    </row>
    <row r="644" spans="4:5" x14ac:dyDescent="0.25">
      <c r="D644" s="24"/>
      <c r="E644" s="24"/>
    </row>
    <row r="645" spans="4:5" x14ac:dyDescent="0.25">
      <c r="D645" s="24"/>
      <c r="E645" s="24"/>
    </row>
    <row r="646" spans="4:5" x14ac:dyDescent="0.25">
      <c r="D646" s="24"/>
      <c r="E646" s="24"/>
    </row>
    <row r="647" spans="4:5" x14ac:dyDescent="0.25">
      <c r="D647" s="24"/>
      <c r="E647" s="24"/>
    </row>
    <row r="648" spans="4:5" x14ac:dyDescent="0.25">
      <c r="D648" s="24"/>
      <c r="E648" s="24"/>
    </row>
    <row r="649" spans="4:5" x14ac:dyDescent="0.25">
      <c r="D649" s="24"/>
      <c r="E649" s="24"/>
    </row>
    <row r="650" spans="4:5" x14ac:dyDescent="0.25">
      <c r="D650" s="24"/>
      <c r="E650" s="24"/>
    </row>
    <row r="651" spans="4:5" x14ac:dyDescent="0.25">
      <c r="D651" s="24"/>
      <c r="E651" s="24"/>
    </row>
    <row r="652" spans="4:5" x14ac:dyDescent="0.25">
      <c r="D652" s="24"/>
      <c r="E652" s="24"/>
    </row>
    <row r="653" spans="4:5" x14ac:dyDescent="0.25">
      <c r="D653" s="24"/>
      <c r="E653" s="24"/>
    </row>
    <row r="654" spans="4:5" x14ac:dyDescent="0.25">
      <c r="D654" s="24"/>
      <c r="E654" s="24"/>
    </row>
    <row r="655" spans="4:5" x14ac:dyDescent="0.25">
      <c r="D655" s="24"/>
      <c r="E655" s="24"/>
    </row>
    <row r="656" spans="4:5" x14ac:dyDescent="0.25">
      <c r="D656" s="24"/>
      <c r="E656" s="24"/>
    </row>
    <row r="657" spans="4:5" x14ac:dyDescent="0.25">
      <c r="D657" s="24"/>
      <c r="E657" s="24"/>
    </row>
    <row r="658" spans="4:5" x14ac:dyDescent="0.25">
      <c r="D658" s="24"/>
      <c r="E658" s="24"/>
    </row>
    <row r="659" spans="4:5" x14ac:dyDescent="0.25">
      <c r="D659" s="24"/>
      <c r="E659" s="24"/>
    </row>
    <row r="660" spans="4:5" x14ac:dyDescent="0.25">
      <c r="D660" s="24"/>
      <c r="E660" s="24"/>
    </row>
    <row r="661" spans="4:5" x14ac:dyDescent="0.25">
      <c r="D661" s="24"/>
      <c r="E661" s="24"/>
    </row>
    <row r="662" spans="4:5" x14ac:dyDescent="0.25">
      <c r="D662" s="24"/>
      <c r="E662" s="24"/>
    </row>
    <row r="663" spans="4:5" x14ac:dyDescent="0.25">
      <c r="D663" s="24"/>
      <c r="E663" s="24"/>
    </row>
    <row r="664" spans="4:5" x14ac:dyDescent="0.25">
      <c r="D664" s="24"/>
      <c r="E664" s="24"/>
    </row>
    <row r="665" spans="4:5" x14ac:dyDescent="0.25">
      <c r="D665" s="24"/>
      <c r="E665" s="24"/>
    </row>
    <row r="666" spans="4:5" x14ac:dyDescent="0.25">
      <c r="D666" s="24"/>
      <c r="E666" s="24"/>
    </row>
    <row r="667" spans="4:5" x14ac:dyDescent="0.25">
      <c r="D667" s="24"/>
      <c r="E667" s="24"/>
    </row>
    <row r="668" spans="4:5" x14ac:dyDescent="0.25">
      <c r="D668" s="24"/>
      <c r="E668" s="24"/>
    </row>
    <row r="669" spans="4:5" x14ac:dyDescent="0.25">
      <c r="D669" s="24"/>
      <c r="E669" s="24"/>
    </row>
    <row r="670" spans="4:5" x14ac:dyDescent="0.25">
      <c r="D670" s="24"/>
      <c r="E670" s="24"/>
    </row>
    <row r="671" spans="4:5" x14ac:dyDescent="0.25">
      <c r="D671" s="24"/>
      <c r="E671" s="24"/>
    </row>
    <row r="672" spans="4:5" x14ac:dyDescent="0.25">
      <c r="D672" s="24"/>
      <c r="E672" s="24"/>
    </row>
    <row r="673" spans="4:5" x14ac:dyDescent="0.25">
      <c r="D673" s="24"/>
      <c r="E673" s="24"/>
    </row>
    <row r="674" spans="4:5" x14ac:dyDescent="0.25">
      <c r="D674" s="24"/>
      <c r="E674" s="24"/>
    </row>
    <row r="675" spans="4:5" x14ac:dyDescent="0.25">
      <c r="D675" s="24"/>
      <c r="E675" s="24"/>
    </row>
    <row r="676" spans="4:5" x14ac:dyDescent="0.25">
      <c r="D676" s="24"/>
      <c r="E676" s="24"/>
    </row>
    <row r="677" spans="4:5" x14ac:dyDescent="0.25">
      <c r="D677" s="24"/>
      <c r="E677" s="24"/>
    </row>
    <row r="678" spans="4:5" x14ac:dyDescent="0.25">
      <c r="D678" s="24"/>
      <c r="E678" s="24"/>
    </row>
    <row r="679" spans="4:5" x14ac:dyDescent="0.25">
      <c r="D679" s="24"/>
      <c r="E679" s="24"/>
    </row>
    <row r="680" spans="4:5" x14ac:dyDescent="0.25">
      <c r="D680" s="24"/>
      <c r="E680" s="24"/>
    </row>
    <row r="681" spans="4:5" x14ac:dyDescent="0.25">
      <c r="D681" s="24"/>
      <c r="E681" s="24"/>
    </row>
    <row r="682" spans="4:5" x14ac:dyDescent="0.25">
      <c r="D682" s="24"/>
      <c r="E682" s="24"/>
    </row>
    <row r="683" spans="4:5" x14ac:dyDescent="0.25">
      <c r="D683" s="24"/>
      <c r="E683" s="24"/>
    </row>
    <row r="684" spans="4:5" x14ac:dyDescent="0.25">
      <c r="D684" s="24"/>
      <c r="E684" s="24"/>
    </row>
    <row r="685" spans="4:5" x14ac:dyDescent="0.25">
      <c r="D685" s="24"/>
      <c r="E685" s="24"/>
    </row>
    <row r="686" spans="4:5" x14ac:dyDescent="0.25">
      <c r="D686" s="24"/>
      <c r="E686" s="24"/>
    </row>
    <row r="687" spans="4:5" x14ac:dyDescent="0.25">
      <c r="D687" s="24"/>
      <c r="E687" s="24"/>
    </row>
    <row r="688" spans="4:5" x14ac:dyDescent="0.25">
      <c r="D688" s="24"/>
      <c r="E688" s="24"/>
    </row>
    <row r="689" spans="4:5" x14ac:dyDescent="0.25">
      <c r="D689" s="24"/>
      <c r="E689" s="24"/>
    </row>
    <row r="690" spans="4:5" x14ac:dyDescent="0.25">
      <c r="D690" s="24"/>
      <c r="E690" s="24"/>
    </row>
    <row r="691" spans="4:5" x14ac:dyDescent="0.25">
      <c r="D691" s="24"/>
      <c r="E691" s="24"/>
    </row>
    <row r="692" spans="4:5" x14ac:dyDescent="0.25">
      <c r="D692" s="24"/>
      <c r="E692" s="24"/>
    </row>
    <row r="693" spans="4:5" x14ac:dyDescent="0.25">
      <c r="D693" s="24"/>
      <c r="E693" s="24"/>
    </row>
    <row r="694" spans="4:5" x14ac:dyDescent="0.25">
      <c r="D694" s="24"/>
      <c r="E694" s="24"/>
    </row>
    <row r="695" spans="4:5" x14ac:dyDescent="0.25">
      <c r="D695" s="24"/>
      <c r="E695" s="24"/>
    </row>
    <row r="696" spans="4:5" x14ac:dyDescent="0.25">
      <c r="D696" s="24"/>
      <c r="E696" s="24"/>
    </row>
    <row r="697" spans="4:5" x14ac:dyDescent="0.25">
      <c r="D697" s="24"/>
      <c r="E697" s="24"/>
    </row>
    <row r="698" spans="4:5" x14ac:dyDescent="0.25">
      <c r="D698" s="24"/>
      <c r="E698" s="24"/>
    </row>
    <row r="699" spans="4:5" x14ac:dyDescent="0.25">
      <c r="D699" s="24"/>
      <c r="E699" s="24"/>
    </row>
    <row r="700" spans="4:5" x14ac:dyDescent="0.25">
      <c r="D700" s="24"/>
      <c r="E700" s="24"/>
    </row>
    <row r="701" spans="4:5" x14ac:dyDescent="0.25">
      <c r="D701" s="24"/>
      <c r="E701" s="24"/>
    </row>
    <row r="702" spans="4:5" x14ac:dyDescent="0.25">
      <c r="D702" s="24"/>
      <c r="E702" s="24"/>
    </row>
    <row r="703" spans="4:5" x14ac:dyDescent="0.25">
      <c r="D703" s="24"/>
      <c r="E703" s="24"/>
    </row>
    <row r="704" spans="4:5" x14ac:dyDescent="0.25">
      <c r="D704" s="24"/>
      <c r="E704" s="24"/>
    </row>
    <row r="705" spans="4:5" x14ac:dyDescent="0.25">
      <c r="D705" s="24"/>
      <c r="E705" s="24"/>
    </row>
    <row r="706" spans="4:5" x14ac:dyDescent="0.25">
      <c r="D706" s="24"/>
      <c r="E706" s="24"/>
    </row>
    <row r="707" spans="4:5" x14ac:dyDescent="0.25">
      <c r="D707" s="24"/>
      <c r="E707" s="24"/>
    </row>
    <row r="708" spans="4:5" x14ac:dyDescent="0.25">
      <c r="D708" s="24"/>
      <c r="E708" s="24"/>
    </row>
    <row r="709" spans="4:5" x14ac:dyDescent="0.25">
      <c r="D709" s="24"/>
      <c r="E709" s="24"/>
    </row>
    <row r="710" spans="4:5" x14ac:dyDescent="0.25">
      <c r="D710" s="24"/>
      <c r="E710" s="24"/>
    </row>
    <row r="711" spans="4:5" x14ac:dyDescent="0.25">
      <c r="D711" s="24"/>
      <c r="E711" s="24"/>
    </row>
    <row r="712" spans="4:5" x14ac:dyDescent="0.25">
      <c r="D712" s="24"/>
      <c r="E712" s="24"/>
    </row>
    <row r="713" spans="4:5" x14ac:dyDescent="0.25">
      <c r="D713" s="24"/>
      <c r="E713" s="24"/>
    </row>
    <row r="714" spans="4:5" x14ac:dyDescent="0.25">
      <c r="D714" s="24"/>
      <c r="E714" s="24"/>
    </row>
    <row r="715" spans="4:5" x14ac:dyDescent="0.25">
      <c r="D715" s="24"/>
      <c r="E715" s="24"/>
    </row>
    <row r="716" spans="4:5" x14ac:dyDescent="0.25">
      <c r="D716" s="24"/>
      <c r="E716" s="24"/>
    </row>
    <row r="717" spans="4:5" x14ac:dyDescent="0.25">
      <c r="D717" s="24"/>
      <c r="E717" s="24"/>
    </row>
    <row r="718" spans="4:5" x14ac:dyDescent="0.25">
      <c r="D718" s="24"/>
      <c r="E718" s="24"/>
    </row>
    <row r="719" spans="4:5" x14ac:dyDescent="0.25">
      <c r="D719" s="24"/>
      <c r="E719" s="24"/>
    </row>
    <row r="720" spans="4:5" x14ac:dyDescent="0.25">
      <c r="D720" s="24"/>
      <c r="E720" s="24"/>
    </row>
    <row r="721" spans="4:5" x14ac:dyDescent="0.25">
      <c r="D721" s="24"/>
      <c r="E721" s="24"/>
    </row>
    <row r="722" spans="4:5" x14ac:dyDescent="0.25">
      <c r="D722" s="24"/>
      <c r="E722" s="24"/>
    </row>
    <row r="723" spans="4:5" x14ac:dyDescent="0.25">
      <c r="D723" s="24"/>
      <c r="E723" s="24"/>
    </row>
    <row r="724" spans="4:5" x14ac:dyDescent="0.25">
      <c r="D724" s="24"/>
      <c r="E724" s="24"/>
    </row>
    <row r="725" spans="4:5" x14ac:dyDescent="0.25">
      <c r="D725" s="24"/>
      <c r="E725" s="24"/>
    </row>
    <row r="726" spans="4:5" x14ac:dyDescent="0.25">
      <c r="D726" s="24"/>
      <c r="E726" s="24"/>
    </row>
    <row r="727" spans="4:5" x14ac:dyDescent="0.25">
      <c r="D727" s="24"/>
      <c r="E727" s="24"/>
    </row>
    <row r="728" spans="4:5" x14ac:dyDescent="0.25">
      <c r="D728" s="24"/>
      <c r="E728" s="24"/>
    </row>
    <row r="729" spans="4:5" x14ac:dyDescent="0.25">
      <c r="D729" s="24"/>
      <c r="E729" s="24"/>
    </row>
    <row r="730" spans="4:5" x14ac:dyDescent="0.25">
      <c r="D730" s="24"/>
      <c r="E730" s="24"/>
    </row>
    <row r="731" spans="4:5" x14ac:dyDescent="0.25">
      <c r="D731" s="24"/>
      <c r="E731" s="24"/>
    </row>
    <row r="732" spans="4:5" x14ac:dyDescent="0.25">
      <c r="D732" s="24"/>
      <c r="E732" s="24"/>
    </row>
    <row r="733" spans="4:5" x14ac:dyDescent="0.25">
      <c r="D733" s="24"/>
      <c r="E733" s="24"/>
    </row>
    <row r="734" spans="4:5" x14ac:dyDescent="0.25">
      <c r="D734" s="24"/>
      <c r="E734" s="24"/>
    </row>
    <row r="735" spans="4:5" x14ac:dyDescent="0.25">
      <c r="D735" s="24"/>
      <c r="E735" s="24"/>
    </row>
    <row r="736" spans="4:5" x14ac:dyDescent="0.25">
      <c r="D736" s="24"/>
      <c r="E736" s="24"/>
    </row>
    <row r="737" spans="4:5" x14ac:dyDescent="0.25">
      <c r="D737" s="24"/>
      <c r="E737" s="24"/>
    </row>
    <row r="738" spans="4:5" x14ac:dyDescent="0.25">
      <c r="D738" s="24"/>
      <c r="E738" s="24"/>
    </row>
    <row r="739" spans="4:5" x14ac:dyDescent="0.25">
      <c r="D739" s="24"/>
      <c r="E739" s="24"/>
    </row>
    <row r="740" spans="4:5" x14ac:dyDescent="0.25">
      <c r="D740" s="24"/>
      <c r="E740" s="24"/>
    </row>
    <row r="741" spans="4:5" x14ac:dyDescent="0.25">
      <c r="D741" s="24"/>
      <c r="E741" s="24"/>
    </row>
    <row r="742" spans="4:5" x14ac:dyDescent="0.25">
      <c r="D742" s="24"/>
      <c r="E742" s="24"/>
    </row>
    <row r="743" spans="4:5" x14ac:dyDescent="0.25">
      <c r="D743" s="24"/>
      <c r="E743" s="24"/>
    </row>
    <row r="744" spans="4:5" x14ac:dyDescent="0.25">
      <c r="D744" s="24"/>
      <c r="E744" s="24"/>
    </row>
    <row r="745" spans="4:5" x14ac:dyDescent="0.25">
      <c r="D745" s="24"/>
      <c r="E745" s="24"/>
    </row>
    <row r="746" spans="4:5" x14ac:dyDescent="0.25">
      <c r="D746" s="24"/>
      <c r="E746" s="24"/>
    </row>
    <row r="747" spans="4:5" x14ac:dyDescent="0.25">
      <c r="D747" s="24"/>
      <c r="E747" s="24"/>
    </row>
    <row r="748" spans="4:5" x14ac:dyDescent="0.25">
      <c r="D748" s="24"/>
      <c r="E748" s="24"/>
    </row>
    <row r="749" spans="4:5" x14ac:dyDescent="0.25">
      <c r="D749" s="24"/>
      <c r="E749" s="24"/>
    </row>
    <row r="750" spans="4:5" x14ac:dyDescent="0.25">
      <c r="D750" s="24"/>
      <c r="E750" s="24"/>
    </row>
    <row r="751" spans="4:5" x14ac:dyDescent="0.25">
      <c r="D751" s="24"/>
      <c r="E751" s="24"/>
    </row>
    <row r="752" spans="4:5" x14ac:dyDescent="0.25">
      <c r="D752" s="24"/>
      <c r="E752" s="24"/>
    </row>
    <row r="753" spans="4:5" x14ac:dyDescent="0.25">
      <c r="D753" s="24"/>
      <c r="E753" s="24"/>
    </row>
    <row r="754" spans="4:5" x14ac:dyDescent="0.25">
      <c r="D754" s="24"/>
      <c r="E754" s="24"/>
    </row>
    <row r="755" spans="4:5" x14ac:dyDescent="0.25">
      <c r="D755" s="24"/>
      <c r="E755" s="24"/>
    </row>
    <row r="756" spans="4:5" x14ac:dyDescent="0.25">
      <c r="D756" s="24"/>
      <c r="E756" s="24"/>
    </row>
    <row r="757" spans="4:5" x14ac:dyDescent="0.25">
      <c r="D757" s="24"/>
      <c r="E757" s="24"/>
    </row>
    <row r="758" spans="4:5" x14ac:dyDescent="0.25">
      <c r="D758" s="24"/>
      <c r="E758" s="24"/>
    </row>
    <row r="759" spans="4:5" x14ac:dyDescent="0.25">
      <c r="D759" s="24"/>
      <c r="E759" s="24"/>
    </row>
    <row r="760" spans="4:5" x14ac:dyDescent="0.25">
      <c r="D760" s="24"/>
      <c r="E760" s="24"/>
    </row>
    <row r="761" spans="4:5" x14ac:dyDescent="0.25">
      <c r="D761" s="24"/>
      <c r="E761" s="24"/>
    </row>
    <row r="762" spans="4:5" x14ac:dyDescent="0.25">
      <c r="D762" s="24"/>
      <c r="E762" s="24"/>
    </row>
    <row r="763" spans="4:5" x14ac:dyDescent="0.25">
      <c r="D763" s="24"/>
      <c r="E763" s="24"/>
    </row>
    <row r="764" spans="4:5" x14ac:dyDescent="0.25">
      <c r="D764" s="24"/>
      <c r="E764" s="24"/>
    </row>
    <row r="765" spans="4:5" x14ac:dyDescent="0.25">
      <c r="D765" s="24"/>
      <c r="E765" s="24"/>
    </row>
    <row r="766" spans="4:5" x14ac:dyDescent="0.25">
      <c r="D766" s="24"/>
      <c r="E766" s="24"/>
    </row>
    <row r="767" spans="4:5" x14ac:dyDescent="0.25">
      <c r="D767" s="24"/>
      <c r="E767" s="24"/>
    </row>
    <row r="768" spans="4:5" x14ac:dyDescent="0.25">
      <c r="D768" s="24"/>
      <c r="E768" s="24"/>
    </row>
    <row r="769" spans="4:5" x14ac:dyDescent="0.25">
      <c r="D769" s="24"/>
      <c r="E769" s="24"/>
    </row>
    <row r="770" spans="4:5" x14ac:dyDescent="0.25">
      <c r="D770" s="24"/>
      <c r="E770" s="24"/>
    </row>
    <row r="771" spans="4:5" x14ac:dyDescent="0.25">
      <c r="D771" s="24"/>
      <c r="E771" s="24"/>
    </row>
    <row r="772" spans="4:5" x14ac:dyDescent="0.25">
      <c r="D772" s="24"/>
      <c r="E772" s="24"/>
    </row>
    <row r="773" spans="4:5" x14ac:dyDescent="0.25">
      <c r="D773" s="24"/>
      <c r="E773" s="24"/>
    </row>
    <row r="774" spans="4:5" x14ac:dyDescent="0.25">
      <c r="D774" s="24"/>
      <c r="E774" s="24"/>
    </row>
    <row r="775" spans="4:5" x14ac:dyDescent="0.25">
      <c r="D775" s="24"/>
      <c r="E775" s="24"/>
    </row>
    <row r="776" spans="4:5" x14ac:dyDescent="0.25">
      <c r="D776" s="24"/>
      <c r="E776" s="24"/>
    </row>
    <row r="777" spans="4:5" x14ac:dyDescent="0.25">
      <c r="D777" s="24"/>
      <c r="E777" s="24"/>
    </row>
    <row r="778" spans="4:5" x14ac:dyDescent="0.25">
      <c r="D778" s="24"/>
      <c r="E778" s="24"/>
    </row>
    <row r="779" spans="4:5" x14ac:dyDescent="0.25">
      <c r="D779" s="24"/>
      <c r="E779" s="24"/>
    </row>
    <row r="780" spans="4:5" x14ac:dyDescent="0.25">
      <c r="D780" s="24"/>
      <c r="E780" s="24"/>
    </row>
    <row r="781" spans="4:5" x14ac:dyDescent="0.25">
      <c r="D781" s="24"/>
      <c r="E781" s="24"/>
    </row>
    <row r="782" spans="4:5" x14ac:dyDescent="0.25">
      <c r="D782" s="24"/>
      <c r="E782" s="24"/>
    </row>
    <row r="783" spans="4:5" x14ac:dyDescent="0.25">
      <c r="D783" s="24"/>
      <c r="E783" s="24"/>
    </row>
    <row r="784" spans="4:5" x14ac:dyDescent="0.25">
      <c r="D784" s="24"/>
      <c r="E784" s="24"/>
    </row>
    <row r="785" spans="4:5" x14ac:dyDescent="0.25">
      <c r="D785" s="24"/>
      <c r="E785" s="24"/>
    </row>
    <row r="786" spans="4:5" x14ac:dyDescent="0.25">
      <c r="D786" s="24"/>
      <c r="E786" s="24"/>
    </row>
    <row r="787" spans="4:5" x14ac:dyDescent="0.25">
      <c r="D787" s="24"/>
      <c r="E787" s="24"/>
    </row>
    <row r="788" spans="4:5" x14ac:dyDescent="0.25">
      <c r="D788" s="24"/>
      <c r="E788" s="24"/>
    </row>
    <row r="789" spans="4:5" x14ac:dyDescent="0.25">
      <c r="D789" s="24"/>
      <c r="E789" s="24"/>
    </row>
    <row r="790" spans="4:5" x14ac:dyDescent="0.25">
      <c r="D790" s="24"/>
      <c r="E790" s="24"/>
    </row>
    <row r="791" spans="4:5" x14ac:dyDescent="0.25">
      <c r="D791" s="24"/>
      <c r="E791" s="24"/>
    </row>
    <row r="792" spans="4:5" x14ac:dyDescent="0.25">
      <c r="D792" s="24"/>
      <c r="E792" s="24"/>
    </row>
    <row r="793" spans="4:5" x14ac:dyDescent="0.25">
      <c r="D793" s="24"/>
      <c r="E793" s="24"/>
    </row>
    <row r="794" spans="4:5" x14ac:dyDescent="0.25">
      <c r="D794" s="24"/>
      <c r="E794" s="24"/>
    </row>
    <row r="795" spans="4:5" x14ac:dyDescent="0.25">
      <c r="D795" s="24"/>
      <c r="E795" s="24"/>
    </row>
    <row r="796" spans="4:5" x14ac:dyDescent="0.25">
      <c r="D796" s="24"/>
      <c r="E796" s="24"/>
    </row>
    <row r="797" spans="4:5" x14ac:dyDescent="0.25">
      <c r="D797" s="24"/>
      <c r="E797" s="24"/>
    </row>
    <row r="798" spans="4:5" x14ac:dyDescent="0.25">
      <c r="D798" s="24"/>
      <c r="E798" s="24"/>
    </row>
    <row r="799" spans="4:5" x14ac:dyDescent="0.25">
      <c r="D799" s="24"/>
      <c r="E799" s="24"/>
    </row>
    <row r="800" spans="4:5" x14ac:dyDescent="0.25">
      <c r="D800" s="24"/>
      <c r="E800" s="24"/>
    </row>
    <row r="801" spans="4:5" x14ac:dyDescent="0.25">
      <c r="D801" s="24"/>
      <c r="E801" s="24"/>
    </row>
    <row r="802" spans="4:5" x14ac:dyDescent="0.25">
      <c r="D802" s="24"/>
      <c r="E802" s="24"/>
    </row>
    <row r="803" spans="4:5" x14ac:dyDescent="0.25">
      <c r="D803" s="24"/>
      <c r="E803" s="24"/>
    </row>
    <row r="804" spans="4:5" x14ac:dyDescent="0.25">
      <c r="D804" s="24"/>
      <c r="E804" s="24"/>
    </row>
    <row r="805" spans="4:5" x14ac:dyDescent="0.25">
      <c r="D805" s="24"/>
      <c r="E805" s="24"/>
    </row>
    <row r="806" spans="4:5" x14ac:dyDescent="0.25">
      <c r="D806" s="24"/>
      <c r="E806" s="24"/>
    </row>
    <row r="807" spans="4:5" x14ac:dyDescent="0.25">
      <c r="D807" s="24"/>
      <c r="E807" s="24"/>
    </row>
    <row r="808" spans="4:5" x14ac:dyDescent="0.25">
      <c r="D808" s="24"/>
      <c r="E808" s="24"/>
    </row>
    <row r="809" spans="4:5" x14ac:dyDescent="0.25">
      <c r="D809" s="24"/>
      <c r="E809" s="24"/>
    </row>
    <row r="810" spans="4:5" x14ac:dyDescent="0.25">
      <c r="D810" s="24"/>
      <c r="E810" s="24"/>
    </row>
    <row r="811" spans="4:5" x14ac:dyDescent="0.25">
      <c r="D811" s="24"/>
      <c r="E811" s="24"/>
    </row>
    <row r="812" spans="4:5" x14ac:dyDescent="0.25">
      <c r="D812" s="24"/>
      <c r="E812" s="24"/>
    </row>
    <row r="813" spans="4:5" x14ac:dyDescent="0.25">
      <c r="D813" s="24"/>
      <c r="E813" s="24"/>
    </row>
    <row r="814" spans="4:5" x14ac:dyDescent="0.25">
      <c r="D814" s="24"/>
      <c r="E814" s="24"/>
    </row>
    <row r="815" spans="4:5" x14ac:dyDescent="0.25">
      <c r="D815" s="24"/>
      <c r="E815" s="24"/>
    </row>
    <row r="816" spans="4:5" x14ac:dyDescent="0.25">
      <c r="D816" s="24"/>
      <c r="E816" s="24"/>
    </row>
    <row r="817" spans="4:5" x14ac:dyDescent="0.25">
      <c r="D817" s="24"/>
      <c r="E817" s="24"/>
    </row>
    <row r="818" spans="4:5" x14ac:dyDescent="0.25">
      <c r="D818" s="24"/>
      <c r="E818" s="24"/>
    </row>
    <row r="819" spans="4:5" x14ac:dyDescent="0.25">
      <c r="D819" s="24"/>
      <c r="E819" s="24"/>
    </row>
    <row r="820" spans="4:5" x14ac:dyDescent="0.25">
      <c r="D820" s="24"/>
      <c r="E820" s="24"/>
    </row>
    <row r="821" spans="4:5" x14ac:dyDescent="0.25">
      <c r="D821" s="24"/>
      <c r="E821" s="24"/>
    </row>
    <row r="822" spans="4:5" x14ac:dyDescent="0.25">
      <c r="D822" s="24"/>
      <c r="E822" s="24"/>
    </row>
    <row r="823" spans="4:5" x14ac:dyDescent="0.25">
      <c r="D823" s="24"/>
      <c r="E823" s="24"/>
    </row>
    <row r="824" spans="4:5" x14ac:dyDescent="0.25">
      <c r="D824" s="24"/>
      <c r="E824" s="24"/>
    </row>
    <row r="825" spans="4:5" x14ac:dyDescent="0.25">
      <c r="D825" s="24"/>
      <c r="E825" s="24"/>
    </row>
    <row r="826" spans="4:5" x14ac:dyDescent="0.25">
      <c r="D826" s="24"/>
      <c r="E826" s="24"/>
    </row>
    <row r="827" spans="4:5" x14ac:dyDescent="0.25">
      <c r="D827" s="24"/>
      <c r="E827" s="24"/>
    </row>
    <row r="828" spans="4:5" x14ac:dyDescent="0.25">
      <c r="D828" s="24"/>
      <c r="E828" s="24"/>
    </row>
    <row r="829" spans="4:5" x14ac:dyDescent="0.25">
      <c r="D829" s="24"/>
      <c r="E829" s="24"/>
    </row>
    <row r="830" spans="4:5" x14ac:dyDescent="0.25">
      <c r="D830" s="24"/>
      <c r="E830" s="24"/>
    </row>
    <row r="831" spans="4:5" x14ac:dyDescent="0.25">
      <c r="D831" s="24"/>
      <c r="E831" s="24"/>
    </row>
    <row r="832" spans="4:5" x14ac:dyDescent="0.25">
      <c r="D832" s="24"/>
      <c r="E832" s="24"/>
    </row>
    <row r="833" spans="4:5" x14ac:dyDescent="0.25">
      <c r="D833" s="24"/>
      <c r="E833" s="24"/>
    </row>
    <row r="834" spans="4:5" x14ac:dyDescent="0.25">
      <c r="D834" s="24"/>
      <c r="E834" s="24"/>
    </row>
    <row r="835" spans="4:5" x14ac:dyDescent="0.25">
      <c r="D835" s="24"/>
      <c r="E835" s="24"/>
    </row>
    <row r="836" spans="4:5" x14ac:dyDescent="0.25">
      <c r="D836" s="24"/>
      <c r="E836" s="24"/>
    </row>
    <row r="837" spans="4:5" x14ac:dyDescent="0.25">
      <c r="D837" s="24"/>
      <c r="E837" s="24"/>
    </row>
    <row r="838" spans="4:5" x14ac:dyDescent="0.25">
      <c r="D838" s="24"/>
      <c r="E838" s="24"/>
    </row>
    <row r="839" spans="4:5" x14ac:dyDescent="0.25">
      <c r="D839" s="24"/>
      <c r="E839" s="24"/>
    </row>
    <row r="840" spans="4:5" x14ac:dyDescent="0.25">
      <c r="D840" s="24"/>
      <c r="E840" s="24"/>
    </row>
    <row r="841" spans="4:5" x14ac:dyDescent="0.25">
      <c r="D841" s="24"/>
      <c r="E841" s="24"/>
    </row>
    <row r="842" spans="4:5" x14ac:dyDescent="0.25">
      <c r="D842" s="24"/>
      <c r="E842" s="24"/>
    </row>
    <row r="843" spans="4:5" x14ac:dyDescent="0.25">
      <c r="D843" s="24"/>
      <c r="E843" s="24"/>
    </row>
    <row r="844" spans="4:5" x14ac:dyDescent="0.25">
      <c r="D844" s="24"/>
      <c r="E844" s="24"/>
    </row>
    <row r="845" spans="4:5" x14ac:dyDescent="0.25">
      <c r="D845" s="24"/>
      <c r="E845" s="24"/>
    </row>
    <row r="846" spans="4:5" x14ac:dyDescent="0.25">
      <c r="D846" s="24"/>
      <c r="E846" s="24"/>
    </row>
    <row r="847" spans="4:5" x14ac:dyDescent="0.25">
      <c r="D847" s="24"/>
      <c r="E847" s="24"/>
    </row>
    <row r="848" spans="4:5" x14ac:dyDescent="0.25">
      <c r="D848" s="24"/>
      <c r="E848" s="24"/>
    </row>
    <row r="849" spans="4:5" x14ac:dyDescent="0.25">
      <c r="D849" s="24"/>
      <c r="E849" s="24"/>
    </row>
    <row r="850" spans="4:5" x14ac:dyDescent="0.25">
      <c r="D850" s="24"/>
      <c r="E850" s="24"/>
    </row>
    <row r="851" spans="4:5" x14ac:dyDescent="0.25">
      <c r="D851" s="24"/>
      <c r="E851" s="24"/>
    </row>
    <row r="852" spans="4:5" x14ac:dyDescent="0.25">
      <c r="D852" s="24"/>
      <c r="E852" s="24"/>
    </row>
    <row r="853" spans="4:5" x14ac:dyDescent="0.25">
      <c r="D853" s="24"/>
      <c r="E853" s="24"/>
    </row>
    <row r="854" spans="4:5" x14ac:dyDescent="0.25">
      <c r="D854" s="24"/>
      <c r="E854" s="24"/>
    </row>
    <row r="855" spans="4:5" x14ac:dyDescent="0.25">
      <c r="D855" s="24"/>
      <c r="E855" s="24"/>
    </row>
    <row r="856" spans="4:5" x14ac:dyDescent="0.25">
      <c r="D856" s="24"/>
      <c r="E856" s="24"/>
    </row>
    <row r="857" spans="4:5" x14ac:dyDescent="0.25">
      <c r="D857" s="24"/>
      <c r="E857" s="24"/>
    </row>
    <row r="858" spans="4:5" x14ac:dyDescent="0.25">
      <c r="D858" s="24"/>
      <c r="E858" s="24"/>
    </row>
    <row r="859" spans="4:5" x14ac:dyDescent="0.25">
      <c r="D859" s="24"/>
      <c r="E859" s="24"/>
    </row>
    <row r="860" spans="4:5" x14ac:dyDescent="0.25">
      <c r="D860" s="24"/>
      <c r="E860" s="24"/>
    </row>
    <row r="861" spans="4:5" x14ac:dyDescent="0.25">
      <c r="D861" s="24"/>
      <c r="E861" s="24"/>
    </row>
    <row r="862" spans="4:5" x14ac:dyDescent="0.25">
      <c r="D862" s="24"/>
      <c r="E862" s="24"/>
    </row>
    <row r="863" spans="4:5" x14ac:dyDescent="0.25">
      <c r="D863" s="24"/>
      <c r="E863" s="24"/>
    </row>
    <row r="864" spans="4:5" x14ac:dyDescent="0.25">
      <c r="D864" s="24"/>
      <c r="E864" s="24"/>
    </row>
    <row r="865" spans="4:5" x14ac:dyDescent="0.25">
      <c r="D865" s="24"/>
      <c r="E865" s="24"/>
    </row>
    <row r="866" spans="4:5" x14ac:dyDescent="0.25">
      <c r="D866" s="24"/>
      <c r="E866" s="24"/>
    </row>
    <row r="867" spans="4:5" x14ac:dyDescent="0.25">
      <c r="D867" s="24"/>
      <c r="E867" s="24"/>
    </row>
    <row r="868" spans="4:5" x14ac:dyDescent="0.25">
      <c r="D868" s="24"/>
      <c r="E868" s="24"/>
    </row>
    <row r="869" spans="4:5" x14ac:dyDescent="0.25">
      <c r="D869" s="24"/>
      <c r="E869" s="24"/>
    </row>
    <row r="870" spans="4:5" x14ac:dyDescent="0.25">
      <c r="D870" s="24"/>
      <c r="E870" s="24"/>
    </row>
    <row r="871" spans="4:5" x14ac:dyDescent="0.25">
      <c r="D871" s="24"/>
      <c r="E871" s="24"/>
    </row>
    <row r="872" spans="4:5" x14ac:dyDescent="0.25">
      <c r="D872" s="24"/>
      <c r="E872" s="24"/>
    </row>
    <row r="873" spans="4:5" x14ac:dyDescent="0.25">
      <c r="D873" s="24"/>
      <c r="E873" s="24"/>
    </row>
    <row r="874" spans="4:5" x14ac:dyDescent="0.25">
      <c r="D874" s="24"/>
      <c r="E874" s="24"/>
    </row>
    <row r="875" spans="4:5" x14ac:dyDescent="0.25">
      <c r="D875" s="24"/>
      <c r="E875" s="24"/>
    </row>
    <row r="876" spans="4:5" x14ac:dyDescent="0.25">
      <c r="D876" s="24"/>
      <c r="E876" s="24"/>
    </row>
    <row r="877" spans="4:5" x14ac:dyDescent="0.25">
      <c r="D877" s="24"/>
      <c r="E877" s="24"/>
    </row>
    <row r="878" spans="4:5" x14ac:dyDescent="0.25">
      <c r="D878" s="24"/>
      <c r="E878" s="24"/>
    </row>
    <row r="879" spans="4:5" x14ac:dyDescent="0.25">
      <c r="D879" s="24"/>
      <c r="E879" s="24"/>
    </row>
    <row r="880" spans="4:5" x14ac:dyDescent="0.25">
      <c r="D880" s="24"/>
      <c r="E880" s="24"/>
    </row>
    <row r="881" spans="4:5" x14ac:dyDescent="0.25">
      <c r="D881" s="24"/>
      <c r="E881" s="24"/>
    </row>
    <row r="882" spans="4:5" x14ac:dyDescent="0.25">
      <c r="D882" s="24"/>
      <c r="E882" s="24"/>
    </row>
    <row r="883" spans="4:5" x14ac:dyDescent="0.25">
      <c r="D883" s="24"/>
      <c r="E883" s="24"/>
    </row>
    <row r="884" spans="4:5" x14ac:dyDescent="0.25">
      <c r="D884" s="24"/>
      <c r="E884" s="24"/>
    </row>
    <row r="885" spans="4:5" x14ac:dyDescent="0.25">
      <c r="D885" s="24"/>
      <c r="E885" s="24"/>
    </row>
    <row r="886" spans="4:5" x14ac:dyDescent="0.25">
      <c r="D886" s="24"/>
      <c r="E886" s="24"/>
    </row>
    <row r="887" spans="4:5" x14ac:dyDescent="0.25">
      <c r="D887" s="24"/>
      <c r="E887" s="24"/>
    </row>
    <row r="888" spans="4:5" x14ac:dyDescent="0.25">
      <c r="D888" s="24"/>
      <c r="E888" s="24"/>
    </row>
    <row r="889" spans="4:5" x14ac:dyDescent="0.25">
      <c r="D889" s="24"/>
      <c r="E889" s="24"/>
    </row>
    <row r="890" spans="4:5" x14ac:dyDescent="0.25">
      <c r="D890" s="24"/>
      <c r="E890" s="24"/>
    </row>
    <row r="891" spans="4:5" x14ac:dyDescent="0.25">
      <c r="D891" s="24"/>
      <c r="E891" s="24"/>
    </row>
    <row r="892" spans="4:5" x14ac:dyDescent="0.25">
      <c r="D892" s="24"/>
      <c r="E892" s="24"/>
    </row>
    <row r="893" spans="4:5" x14ac:dyDescent="0.25">
      <c r="D893" s="24"/>
      <c r="E893" s="24"/>
    </row>
    <row r="894" spans="4:5" x14ac:dyDescent="0.25">
      <c r="D894" s="24"/>
      <c r="E894" s="24"/>
    </row>
    <row r="895" spans="4:5" x14ac:dyDescent="0.25">
      <c r="D895" s="24"/>
      <c r="E895" s="24"/>
    </row>
    <row r="896" spans="4:5" x14ac:dyDescent="0.25">
      <c r="D896" s="24"/>
      <c r="E896" s="24"/>
    </row>
    <row r="897" spans="4:5" x14ac:dyDescent="0.25">
      <c r="D897" s="24"/>
      <c r="E897" s="24"/>
    </row>
    <row r="898" spans="4:5" x14ac:dyDescent="0.25">
      <c r="D898" s="24"/>
      <c r="E898" s="24"/>
    </row>
    <row r="899" spans="4:5" x14ac:dyDescent="0.25">
      <c r="D899" s="24"/>
      <c r="E899" s="24"/>
    </row>
    <row r="900" spans="4:5" x14ac:dyDescent="0.25">
      <c r="D900" s="24"/>
      <c r="E900" s="24"/>
    </row>
    <row r="901" spans="4:5" x14ac:dyDescent="0.25">
      <c r="D901" s="24"/>
      <c r="E901" s="24"/>
    </row>
    <row r="902" spans="4:5" x14ac:dyDescent="0.25">
      <c r="D902" s="24"/>
      <c r="E902" s="24"/>
    </row>
    <row r="903" spans="4:5" x14ac:dyDescent="0.25">
      <c r="D903" s="24"/>
      <c r="E903" s="24"/>
    </row>
    <row r="904" spans="4:5" x14ac:dyDescent="0.25">
      <c r="D904" s="24"/>
      <c r="E904" s="24"/>
    </row>
    <row r="905" spans="4:5" x14ac:dyDescent="0.25">
      <c r="D905" s="24"/>
      <c r="E905" s="24"/>
    </row>
    <row r="906" spans="4:5" x14ac:dyDescent="0.25">
      <c r="D906" s="24"/>
      <c r="E906" s="24"/>
    </row>
    <row r="907" spans="4:5" x14ac:dyDescent="0.25">
      <c r="D907" s="24"/>
      <c r="E907" s="24"/>
    </row>
    <row r="908" spans="4:5" x14ac:dyDescent="0.25">
      <c r="D908" s="24"/>
      <c r="E908" s="24"/>
    </row>
    <row r="909" spans="4:5" x14ac:dyDescent="0.25">
      <c r="D909" s="24"/>
      <c r="E909" s="24"/>
    </row>
    <row r="910" spans="4:5" x14ac:dyDescent="0.25">
      <c r="D910" s="24"/>
      <c r="E910" s="24"/>
    </row>
    <row r="911" spans="4:5" x14ac:dyDescent="0.25">
      <c r="D911" s="24"/>
      <c r="E911" s="24"/>
    </row>
    <row r="912" spans="4:5" x14ac:dyDescent="0.25">
      <c r="D912" s="24"/>
      <c r="E912" s="24"/>
    </row>
    <row r="913" spans="4:5" x14ac:dyDescent="0.25">
      <c r="D913" s="24"/>
      <c r="E913" s="24"/>
    </row>
    <row r="914" spans="4:5" x14ac:dyDescent="0.25">
      <c r="D914" s="24"/>
      <c r="E914" s="24"/>
    </row>
    <row r="915" spans="4:5" x14ac:dyDescent="0.25">
      <c r="D915" s="24"/>
      <c r="E915" s="24"/>
    </row>
    <row r="916" spans="4:5" x14ac:dyDescent="0.25">
      <c r="D916" s="24"/>
      <c r="E916" s="24"/>
    </row>
    <row r="917" spans="4:5" x14ac:dyDescent="0.25">
      <c r="D917" s="24"/>
      <c r="E917" s="24"/>
    </row>
    <row r="918" spans="4:5" x14ac:dyDescent="0.25">
      <c r="D918" s="24"/>
      <c r="E918" s="24"/>
    </row>
    <row r="919" spans="4:5" x14ac:dyDescent="0.25">
      <c r="D919" s="24"/>
      <c r="E919" s="24"/>
    </row>
    <row r="920" spans="4:5" x14ac:dyDescent="0.25">
      <c r="D920" s="24"/>
      <c r="E920" s="24"/>
    </row>
    <row r="921" spans="4:5" x14ac:dyDescent="0.25">
      <c r="D921" s="24"/>
      <c r="E921" s="24"/>
    </row>
    <row r="922" spans="4:5" x14ac:dyDescent="0.25">
      <c r="D922" s="24"/>
      <c r="E922" s="24"/>
    </row>
    <row r="923" spans="4:5" x14ac:dyDescent="0.25">
      <c r="D923" s="24"/>
      <c r="E923" s="24"/>
    </row>
    <row r="924" spans="4:5" x14ac:dyDescent="0.25">
      <c r="D924" s="24"/>
      <c r="E924" s="24"/>
    </row>
    <row r="925" spans="4:5" x14ac:dyDescent="0.25">
      <c r="D925" s="24"/>
      <c r="E925" s="24"/>
    </row>
    <row r="926" spans="4:5" x14ac:dyDescent="0.25">
      <c r="D926" s="24"/>
      <c r="E926" s="24"/>
    </row>
    <row r="927" spans="4:5" x14ac:dyDescent="0.25">
      <c r="D927" s="24"/>
      <c r="E927" s="24"/>
    </row>
    <row r="928" spans="4:5" x14ac:dyDescent="0.25">
      <c r="D928" s="24"/>
      <c r="E928" s="24"/>
    </row>
    <row r="929" spans="4:5" x14ac:dyDescent="0.25">
      <c r="D929" s="24"/>
      <c r="E929" s="24"/>
    </row>
    <row r="930" spans="4:5" x14ac:dyDescent="0.25">
      <c r="D930" s="24"/>
      <c r="E930" s="24"/>
    </row>
    <row r="931" spans="4:5" x14ac:dyDescent="0.25">
      <c r="D931" s="24"/>
      <c r="E931" s="24"/>
    </row>
    <row r="932" spans="4:5" x14ac:dyDescent="0.25">
      <c r="D932" s="24"/>
      <c r="E932" s="24"/>
    </row>
    <row r="933" spans="4:5" x14ac:dyDescent="0.25">
      <c r="D933" s="24"/>
      <c r="E933" s="24"/>
    </row>
    <row r="934" spans="4:5" x14ac:dyDescent="0.25">
      <c r="D934" s="24"/>
      <c r="E934" s="24"/>
    </row>
    <row r="935" spans="4:5" x14ac:dyDescent="0.25">
      <c r="D935" s="24"/>
      <c r="E935" s="24"/>
    </row>
    <row r="936" spans="4:5" x14ac:dyDescent="0.25">
      <c r="D936" s="24"/>
      <c r="E936" s="24"/>
    </row>
    <row r="937" spans="4:5" x14ac:dyDescent="0.25">
      <c r="D937" s="24"/>
      <c r="E937" s="24"/>
    </row>
    <row r="938" spans="4:5" x14ac:dyDescent="0.25">
      <c r="D938" s="24"/>
      <c r="E938" s="24"/>
    </row>
    <row r="939" spans="4:5" x14ac:dyDescent="0.25">
      <c r="D939" s="24"/>
      <c r="E939" s="24"/>
    </row>
    <row r="940" spans="4:5" x14ac:dyDescent="0.25">
      <c r="D940" s="24"/>
      <c r="E940" s="24"/>
    </row>
    <row r="941" spans="4:5" x14ac:dyDescent="0.25">
      <c r="D941" s="24"/>
      <c r="E941" s="24"/>
    </row>
    <row r="942" spans="4:5" x14ac:dyDescent="0.25">
      <c r="D942" s="24"/>
      <c r="E942" s="24"/>
    </row>
    <row r="943" spans="4:5" x14ac:dyDescent="0.25">
      <c r="D943" s="24"/>
      <c r="E943" s="24"/>
    </row>
    <row r="944" spans="4:5" x14ac:dyDescent="0.25">
      <c r="D944" s="24"/>
      <c r="E944" s="24"/>
    </row>
    <row r="945" spans="4:5" x14ac:dyDescent="0.25">
      <c r="D945" s="24"/>
      <c r="E945" s="24"/>
    </row>
    <row r="946" spans="4:5" x14ac:dyDescent="0.25">
      <c r="D946" s="24"/>
      <c r="E946" s="24"/>
    </row>
    <row r="947" spans="4:5" x14ac:dyDescent="0.25">
      <c r="D947" s="24"/>
      <c r="E947" s="24"/>
    </row>
    <row r="948" spans="4:5" x14ac:dyDescent="0.25">
      <c r="D948" s="24"/>
      <c r="E948" s="24"/>
    </row>
    <row r="949" spans="4:5" x14ac:dyDescent="0.25">
      <c r="D949" s="24"/>
      <c r="E949" s="24"/>
    </row>
    <row r="950" spans="4:5" x14ac:dyDescent="0.25">
      <c r="D950" s="24"/>
      <c r="E950" s="24"/>
    </row>
    <row r="951" spans="4:5" x14ac:dyDescent="0.25">
      <c r="D951" s="24"/>
      <c r="E951" s="24"/>
    </row>
    <row r="952" spans="4:5" x14ac:dyDescent="0.25">
      <c r="D952" s="24"/>
      <c r="E952" s="24"/>
    </row>
    <row r="953" spans="4:5" x14ac:dyDescent="0.25">
      <c r="D953" s="24"/>
      <c r="E953" s="24"/>
    </row>
    <row r="954" spans="4:5" x14ac:dyDescent="0.25">
      <c r="D954" s="24"/>
      <c r="E954" s="24"/>
    </row>
    <row r="955" spans="4:5" x14ac:dyDescent="0.25">
      <c r="D955" s="24"/>
      <c r="E955" s="24"/>
    </row>
    <row r="956" spans="4:5" x14ac:dyDescent="0.25">
      <c r="D956" s="24"/>
      <c r="E956" s="24"/>
    </row>
    <row r="957" spans="4:5" x14ac:dyDescent="0.25">
      <c r="D957" s="24"/>
      <c r="E957" s="24"/>
    </row>
  </sheetData>
  <mergeCells count="11">
    <mergeCell ref="A4:A6"/>
    <mergeCell ref="A7:A8"/>
    <mergeCell ref="H6:L6"/>
    <mergeCell ref="F6:G6"/>
    <mergeCell ref="B3:N3"/>
    <mergeCell ref="B4:N4"/>
    <mergeCell ref="B5:N5"/>
    <mergeCell ref="B7:B8"/>
    <mergeCell ref="C7:C8"/>
    <mergeCell ref="B6:E6"/>
    <mergeCell ref="M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 COMPTA</dc:creator>
  <cp:lastModifiedBy>ACFCAM POSTE 6</cp:lastModifiedBy>
  <dcterms:created xsi:type="dcterms:W3CDTF">2020-08-19T10:39:23Z</dcterms:created>
  <dcterms:modified xsi:type="dcterms:W3CDTF">2020-08-21T12:29:01Z</dcterms:modified>
</cp:coreProperties>
</file>